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N:\Audit Packages-Local Governments\Municipal\2024\Municipal SPR Report Package-2024\Municipal SPR Canned Financial Statements\"/>
    </mc:Choice>
  </mc:AlternateContent>
  <xr:revisionPtr revIDLastSave="0" documentId="13_ncr:1_{50AC6B99-C24B-4698-8FA8-5C47744EA936}" xr6:coauthVersionLast="47" xr6:coauthVersionMax="47" xr10:uidLastSave="{00000000-0000-0000-0000-000000000000}"/>
  <workbookProtection workbookAlgorithmName="SHA-512" workbookHashValue="5VOQvpswjfpvSgJ4Lla7aTQH8ohklmfNebeTrPsQ1MYxjPQOf3eiqgEUzBaPC3ZY1zYW5j7gwSxhKcZWZuhWmA==" workbookSaltValue="LS3RWf7Ujecme3jf5FTfzg==" workbookSpinCount="100000" lockStructure="1"/>
  <bookViews>
    <workbookView xWindow="-120" yWindow="-120" windowWidth="29040" windowHeight="15720" tabRatio="847" xr2:uid="{00000000-000D-0000-FFFF-FFFF00000000}"/>
  </bookViews>
  <sheets>
    <sheet name="Start Here" sheetId="4" r:id="rId1"/>
    <sheet name="Major Fund Determination" sheetId="18" r:id="rId2"/>
    <sheet name="Combining-Exhibit 3" sheetId="2" r:id="rId3"/>
    <sheet name="Combining-Exhibit 4" sheetId="1" r:id="rId4"/>
    <sheet name="Exhibit 3" sheetId="3" r:id="rId5"/>
    <sheet name="Exhibit 4" sheetId="5" r:id="rId6"/>
    <sheet name="Exhibit 5" sheetId="6" r:id="rId7"/>
    <sheet name="Exhibit 6" sheetId="7" r:id="rId8"/>
    <sheet name="Exhibit 7" sheetId="8" r:id="rId9"/>
    <sheet name="Exhibit 8" sheetId="9" r:id="rId10"/>
    <sheet name="Exhibit 9" sheetId="10" r:id="rId11"/>
    <sheet name="Long-Term Debt" sheetId="11" r:id="rId12"/>
    <sheet name="Budgetary-GF" sheetId="21" r:id="rId13"/>
    <sheet name="Budgetary-Major SR #1" sheetId="25" r:id="rId14"/>
    <sheet name="Budgetary-Major SR #2" sheetId="26" r:id="rId15"/>
    <sheet name="Budgetary-Major SR #3" sheetId="27" r:id="rId16"/>
    <sheet name="Budgetary-Major SR #4" sheetId="28" r:id="rId17"/>
    <sheet name="Published AR" sheetId="22" r:id="rId18"/>
    <sheet name="Net Position Worksheet" sheetId="16" r:id="rId19"/>
    <sheet name="Activities Worksheet" sheetId="17" r:id="rId20"/>
    <sheet name="Exhibit 1" sheetId="14" r:id="rId21"/>
    <sheet name="Exhibit 2" sheetId="15" r:id="rId22"/>
    <sheet name="Federal Awards" sheetId="24" r:id="rId23"/>
    <sheet name="Net Pension Liability" sheetId="19" r:id="rId24"/>
    <sheet name="OPEB" sheetId="20" r:id="rId25"/>
    <sheet name="ToDatabase" sheetId="12" state="hidden" r:id="rId26"/>
  </sheets>
  <definedNames>
    <definedName name="EntityNumber">'Start Here'!$I$2:$J$312</definedName>
    <definedName name="_xlnm.Print_Titles" localSheetId="19">'Activities Worksheet'!$1:$8</definedName>
    <definedName name="_xlnm.Print_Titles" localSheetId="12">'Budgetary-GF'!$1:$9</definedName>
    <definedName name="_xlnm.Print_Titles" localSheetId="13">'Budgetary-Major SR #1'!$1:$9</definedName>
    <definedName name="_xlnm.Print_Titles" localSheetId="14">'Budgetary-Major SR #2'!$1:$9</definedName>
    <definedName name="_xlnm.Print_Titles" localSheetId="15">'Budgetary-Major SR #3'!$1:$9</definedName>
    <definedName name="_xlnm.Print_Titles" localSheetId="16">'Budgetary-Major SR #4'!$1:$9</definedName>
    <definedName name="_xlnm.Print_Titles" localSheetId="3">'Combining-Exhibit 4'!$1:$8</definedName>
    <definedName name="_xlnm.Print_Titles" localSheetId="5">'Exhibit 4'!$1:$8</definedName>
    <definedName name="_xlnm.Print_Titles" localSheetId="22">'Federal Awards'!$1:$10</definedName>
    <definedName name="_xlnm.Print_Titles" localSheetId="17">'Published AR'!$1:$7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65" i="28" l="1"/>
  <c r="B164" i="28"/>
  <c r="B165" i="27"/>
  <c r="B164" i="27"/>
  <c r="B165" i="26"/>
  <c r="B164" i="26"/>
  <c r="B165" i="25"/>
  <c r="B164" i="25"/>
  <c r="F22" i="11"/>
  <c r="E159" i="24"/>
  <c r="D159" i="24"/>
  <c r="E214" i="24" l="1"/>
  <c r="D214" i="24"/>
  <c r="E204" i="24"/>
  <c r="D204" i="24"/>
  <c r="E198" i="24"/>
  <c r="D198" i="24"/>
  <c r="E187" i="24"/>
  <c r="D187" i="24"/>
  <c r="E181" i="24"/>
  <c r="D181" i="24"/>
  <c r="E171" i="24"/>
  <c r="D171" i="24"/>
  <c r="E165" i="24"/>
  <c r="D165" i="24"/>
  <c r="E137" i="24"/>
  <c r="D137" i="24"/>
  <c r="E128" i="24"/>
  <c r="E150" i="24" s="1"/>
  <c r="D128" i="24"/>
  <c r="E111" i="24"/>
  <c r="E120" i="24" s="1"/>
  <c r="D111" i="24"/>
  <c r="D120" i="24" s="1"/>
  <c r="E103" i="24"/>
  <c r="D103" i="24"/>
  <c r="E87" i="24"/>
  <c r="D87" i="24"/>
  <c r="E74" i="24"/>
  <c r="D74" i="24"/>
  <c r="E57" i="24"/>
  <c r="D57" i="24"/>
  <c r="E49" i="24"/>
  <c r="D49" i="24"/>
  <c r="E32" i="24"/>
  <c r="D32" i="24"/>
  <c r="E23" i="24"/>
  <c r="D23" i="24"/>
  <c r="D150" i="24" l="1"/>
  <c r="E39" i="24"/>
  <c r="E217" i="24" s="1"/>
  <c r="D39" i="24"/>
  <c r="D217" i="24" s="1"/>
  <c r="G319" i="12"/>
  <c r="F319" i="12"/>
  <c r="B319" i="12"/>
  <c r="A319" i="12"/>
  <c r="G312" i="12"/>
  <c r="F312" i="12"/>
  <c r="B312" i="12"/>
  <c r="A312" i="12"/>
  <c r="F26" i="11"/>
  <c r="F15" i="11"/>
  <c r="F23" i="11"/>
  <c r="F13" i="11"/>
  <c r="E311" i="12" l="1"/>
  <c r="E318" i="12"/>
  <c r="G305" i="12"/>
  <c r="F305" i="12"/>
  <c r="B305" i="12"/>
  <c r="A305" i="12"/>
  <c r="E305" i="12"/>
  <c r="E304" i="12"/>
  <c r="G304" i="12" l="1"/>
  <c r="F304" i="12"/>
  <c r="B304" i="12"/>
  <c r="A304" i="12"/>
  <c r="E306" i="12" l="1"/>
  <c r="E302" i="12"/>
  <c r="E301" i="12"/>
  <c r="E300" i="12"/>
  <c r="E286" i="12" l="1"/>
  <c r="E285" i="12"/>
  <c r="G286" i="12"/>
  <c r="F286" i="12"/>
  <c r="B286" i="12"/>
  <c r="A286" i="12"/>
  <c r="G285" i="12"/>
  <c r="F285" i="12"/>
  <c r="B285" i="12"/>
  <c r="A285" i="12"/>
  <c r="G263" i="12"/>
  <c r="F263" i="12"/>
  <c r="B263" i="12"/>
  <c r="A263" i="12"/>
  <c r="G262" i="12"/>
  <c r="F262" i="12"/>
  <c r="B262" i="12"/>
  <c r="A262" i="12"/>
  <c r="H32" i="7"/>
  <c r="E263" i="12" s="1"/>
  <c r="H31" i="7"/>
  <c r="E262" i="12" s="1"/>
  <c r="E303" i="12" l="1"/>
  <c r="G301" i="12"/>
  <c r="F301" i="12"/>
  <c r="B301" i="12"/>
  <c r="A301" i="12"/>
  <c r="G300" i="12"/>
  <c r="F300" i="12"/>
  <c r="B300" i="12"/>
  <c r="A300" i="12"/>
  <c r="E298" i="12"/>
  <c r="E297" i="12"/>
  <c r="E296" i="12"/>
  <c r="C29" i="10" l="1"/>
  <c r="B29" i="10"/>
  <c r="C14" i="10"/>
  <c r="C18" i="10" s="1"/>
  <c r="C22" i="10" s="1"/>
  <c r="C31" i="10" s="1"/>
  <c r="C35" i="10" s="1"/>
  <c r="B14" i="10"/>
  <c r="B18" i="10" s="1"/>
  <c r="B22" i="10" l="1"/>
  <c r="B31" i="10" s="1"/>
  <c r="B35" i="10" s="1"/>
  <c r="E299" i="12"/>
  <c r="E283" i="12"/>
  <c r="E282" i="12"/>
  <c r="E281" i="12"/>
  <c r="G281" i="12"/>
  <c r="F281" i="12"/>
  <c r="B281" i="12"/>
  <c r="A281" i="12"/>
  <c r="G258" i="12"/>
  <c r="F258" i="12"/>
  <c r="B258" i="12"/>
  <c r="A258" i="12"/>
  <c r="H27" i="7" l="1"/>
  <c r="E258" i="12" s="1"/>
  <c r="F318" i="12" l="1"/>
  <c r="F317" i="12"/>
  <c r="F316" i="12"/>
  <c r="F315" i="12"/>
  <c r="F314" i="12"/>
  <c r="F313" i="12"/>
  <c r="F311" i="12"/>
  <c r="F310" i="12"/>
  <c r="F309" i="12"/>
  <c r="F308" i="12"/>
  <c r="F307" i="12"/>
  <c r="F306" i="12"/>
  <c r="F303" i="12"/>
  <c r="F302" i="12"/>
  <c r="F299" i="12"/>
  <c r="F298" i="12"/>
  <c r="F297" i="12"/>
  <c r="F296" i="12"/>
  <c r="F295" i="12"/>
  <c r="F294" i="12"/>
  <c r="F293" i="12"/>
  <c r="F292" i="12"/>
  <c r="F291" i="12"/>
  <c r="F290" i="12"/>
  <c r="F289" i="12"/>
  <c r="F288" i="12"/>
  <c r="F287" i="12"/>
  <c r="F284" i="12"/>
  <c r="F283" i="12"/>
  <c r="F282" i="12"/>
  <c r="F280" i="12"/>
  <c r="F279" i="12"/>
  <c r="F278" i="12"/>
  <c r="F277" i="12"/>
  <c r="F276" i="12"/>
  <c r="F275" i="12"/>
  <c r="F274" i="12"/>
  <c r="F273" i="12"/>
  <c r="F272" i="12"/>
  <c r="F271" i="12"/>
  <c r="F270" i="12"/>
  <c r="F269" i="12"/>
  <c r="F268" i="12"/>
  <c r="F267" i="12"/>
  <c r="F266" i="12"/>
  <c r="F265" i="12"/>
  <c r="F264" i="12"/>
  <c r="F261" i="12"/>
  <c r="F260" i="12"/>
  <c r="F259" i="12"/>
  <c r="F257" i="12"/>
  <c r="F256" i="12"/>
  <c r="F255" i="12"/>
  <c r="F254" i="12"/>
  <c r="F253" i="12"/>
  <c r="F252" i="12"/>
  <c r="F251" i="12"/>
  <c r="F250" i="12"/>
  <c r="F249" i="12"/>
  <c r="F248" i="12"/>
  <c r="F247" i="12"/>
  <c r="F246" i="12"/>
  <c r="F245" i="12"/>
  <c r="F244" i="12"/>
  <c r="F243" i="12"/>
  <c r="F242" i="12"/>
  <c r="F241" i="12"/>
  <c r="F240" i="12"/>
  <c r="F239" i="12"/>
  <c r="F238" i="12"/>
  <c r="F237" i="12"/>
  <c r="F236" i="12"/>
  <c r="F235" i="12"/>
  <c r="F234" i="12"/>
  <c r="F233" i="12"/>
  <c r="F232" i="12"/>
  <c r="F231" i="12"/>
  <c r="F230" i="12"/>
  <c r="F229" i="12"/>
  <c r="F228" i="12"/>
  <c r="F227" i="12"/>
  <c r="F226" i="12"/>
  <c r="F225" i="12"/>
  <c r="F224" i="12"/>
  <c r="F223" i="12"/>
  <c r="F222" i="12"/>
  <c r="F221" i="12"/>
  <c r="F220" i="12"/>
  <c r="F219" i="12"/>
  <c r="F218" i="12"/>
  <c r="F217" i="12"/>
  <c r="F216" i="12"/>
  <c r="F215" i="12"/>
  <c r="F214" i="12"/>
  <c r="F213" i="12"/>
  <c r="F212" i="12"/>
  <c r="F211" i="12"/>
  <c r="F210" i="12"/>
  <c r="F209" i="12"/>
  <c r="F208" i="12"/>
  <c r="F207" i="12"/>
  <c r="F206" i="12"/>
  <c r="F205" i="12"/>
  <c r="F204" i="12"/>
  <c r="F203" i="12"/>
  <c r="F202" i="12"/>
  <c r="F201" i="12"/>
  <c r="F200" i="12"/>
  <c r="F199" i="12"/>
  <c r="F198" i="12"/>
  <c r="F197" i="12"/>
  <c r="F196" i="12"/>
  <c r="F195" i="12"/>
  <c r="F194" i="12"/>
  <c r="F193" i="12"/>
  <c r="F192" i="12"/>
  <c r="F191" i="12"/>
  <c r="F190" i="12"/>
  <c r="F189" i="12"/>
  <c r="F188" i="12"/>
  <c r="F187" i="12"/>
  <c r="F186" i="12"/>
  <c r="F185" i="12"/>
  <c r="F184" i="12"/>
  <c r="F183" i="12"/>
  <c r="F182" i="12"/>
  <c r="F181" i="12"/>
  <c r="F180" i="12"/>
  <c r="F179" i="12"/>
  <c r="F178" i="12"/>
  <c r="F177" i="12"/>
  <c r="F176" i="12"/>
  <c r="F175" i="12"/>
  <c r="F174" i="12"/>
  <c r="F173" i="12"/>
  <c r="F172" i="12"/>
  <c r="F171" i="12"/>
  <c r="F170" i="12"/>
  <c r="F169" i="12"/>
  <c r="F168" i="12"/>
  <c r="F167" i="12"/>
  <c r="F166" i="12"/>
  <c r="F165" i="12"/>
  <c r="F164" i="12"/>
  <c r="F163" i="12"/>
  <c r="F162" i="12"/>
  <c r="F161" i="12"/>
  <c r="F160" i="12"/>
  <c r="F159" i="12"/>
  <c r="F158" i="12"/>
  <c r="F157" i="12"/>
  <c r="F156" i="12"/>
  <c r="F155" i="12"/>
  <c r="F154" i="12"/>
  <c r="F153" i="12"/>
  <c r="F152" i="12"/>
  <c r="F151" i="12"/>
  <c r="F150" i="12"/>
  <c r="F149" i="12"/>
  <c r="F148" i="12"/>
  <c r="F147" i="12"/>
  <c r="F146" i="12"/>
  <c r="F145" i="12"/>
  <c r="F144" i="12"/>
  <c r="F143" i="12"/>
  <c r="F142" i="12"/>
  <c r="F141" i="12"/>
  <c r="F140" i="12"/>
  <c r="F139" i="12"/>
  <c r="F138" i="12"/>
  <c r="F137" i="12"/>
  <c r="F136" i="12"/>
  <c r="F135" i="12"/>
  <c r="F134" i="12"/>
  <c r="F133" i="12"/>
  <c r="F132" i="12"/>
  <c r="F131" i="12"/>
  <c r="F130" i="12"/>
  <c r="F129" i="12"/>
  <c r="F128" i="12"/>
  <c r="F127" i="12"/>
  <c r="F126" i="12"/>
  <c r="F125" i="12"/>
  <c r="F124" i="12"/>
  <c r="F123" i="12"/>
  <c r="F122" i="12"/>
  <c r="F121" i="12"/>
  <c r="F120" i="12"/>
  <c r="F119" i="12"/>
  <c r="F118" i="12"/>
  <c r="F117" i="12"/>
  <c r="F116" i="12"/>
  <c r="F115" i="12"/>
  <c r="F114" i="12"/>
  <c r="F113" i="12"/>
  <c r="F112" i="12"/>
  <c r="F111" i="12"/>
  <c r="F110" i="12"/>
  <c r="F109" i="12"/>
  <c r="F108" i="12"/>
  <c r="F107" i="12"/>
  <c r="F106" i="12"/>
  <c r="F105" i="12"/>
  <c r="F104" i="12"/>
  <c r="F103" i="12"/>
  <c r="F102" i="12"/>
  <c r="F101" i="12"/>
  <c r="F100" i="12"/>
  <c r="F99" i="12"/>
  <c r="F98" i="12"/>
  <c r="F97" i="12"/>
  <c r="F96" i="12"/>
  <c r="F95" i="12"/>
  <c r="F94" i="12"/>
  <c r="F93" i="12"/>
  <c r="F92" i="12"/>
  <c r="F91" i="12"/>
  <c r="F90" i="12"/>
  <c r="F89" i="12"/>
  <c r="F88" i="12"/>
  <c r="F87" i="12"/>
  <c r="F86" i="12"/>
  <c r="F85" i="12"/>
  <c r="F84" i="12"/>
  <c r="F83" i="12"/>
  <c r="F82" i="12"/>
  <c r="F81" i="12"/>
  <c r="F80" i="12"/>
  <c r="F79" i="12"/>
  <c r="F78" i="12"/>
  <c r="F77" i="12"/>
  <c r="F76" i="12"/>
  <c r="F75" i="12"/>
  <c r="F74" i="12"/>
  <c r="F73" i="12"/>
  <c r="F72" i="12"/>
  <c r="F71" i="12"/>
  <c r="F70" i="12"/>
  <c r="F69" i="12"/>
  <c r="F68" i="12"/>
  <c r="F67" i="12"/>
  <c r="F66" i="12"/>
  <c r="F65" i="12"/>
  <c r="F64" i="12"/>
  <c r="F63" i="12"/>
  <c r="F62" i="12"/>
  <c r="F61" i="12"/>
  <c r="F60" i="12"/>
  <c r="F59" i="12"/>
  <c r="F58" i="12"/>
  <c r="F57" i="12"/>
  <c r="F56" i="12"/>
  <c r="F55" i="12"/>
  <c r="F54" i="12"/>
  <c r="F53" i="12"/>
  <c r="F52" i="12"/>
  <c r="F51" i="12"/>
  <c r="F50" i="12"/>
  <c r="F49" i="12"/>
  <c r="F48" i="12"/>
  <c r="F47" i="12"/>
  <c r="F46" i="12"/>
  <c r="F45" i="12"/>
  <c r="F44" i="12"/>
  <c r="F43" i="12"/>
  <c r="F42" i="12"/>
  <c r="F41" i="12"/>
  <c r="F40" i="12"/>
  <c r="F39" i="12"/>
  <c r="F38" i="12"/>
  <c r="F37" i="12"/>
  <c r="F36" i="12"/>
  <c r="F35" i="12"/>
  <c r="F34" i="12"/>
  <c r="F33" i="12"/>
  <c r="F32" i="12"/>
  <c r="F31" i="12"/>
  <c r="F30" i="12"/>
  <c r="F29" i="12"/>
  <c r="F28" i="12"/>
  <c r="F27" i="12"/>
  <c r="F26" i="12"/>
  <c r="F25" i="12"/>
  <c r="F24" i="12"/>
  <c r="F23" i="12"/>
  <c r="F22" i="12"/>
  <c r="F21" i="12"/>
  <c r="F20" i="12"/>
  <c r="F19" i="12"/>
  <c r="F18" i="12"/>
  <c r="F17" i="12"/>
  <c r="F16" i="12"/>
  <c r="F15" i="12"/>
  <c r="F14" i="12"/>
  <c r="F13" i="12"/>
  <c r="F12" i="12"/>
  <c r="F11" i="12"/>
  <c r="F10" i="12"/>
  <c r="F9" i="12"/>
  <c r="F8" i="12"/>
  <c r="F7" i="12"/>
  <c r="F6" i="12"/>
  <c r="F5" i="12"/>
  <c r="F4" i="12"/>
  <c r="F3" i="12"/>
  <c r="I19" i="19" l="1"/>
  <c r="I18" i="19"/>
  <c r="I17" i="19"/>
  <c r="I16" i="19"/>
  <c r="I15" i="19"/>
  <c r="I14" i="19"/>
  <c r="I13" i="19"/>
  <c r="I12" i="19"/>
  <c r="I11" i="19"/>
  <c r="I10" i="19"/>
  <c r="B33" i="11" l="1"/>
  <c r="A2" i="20" l="1"/>
  <c r="A2" i="19"/>
  <c r="A3" i="24"/>
  <c r="A1" i="24"/>
  <c r="A3" i="15"/>
  <c r="A1" i="15"/>
  <c r="A1" i="14"/>
  <c r="B3" i="17"/>
  <c r="B1" i="17"/>
  <c r="B1" i="16"/>
  <c r="A2" i="22"/>
  <c r="A1" i="22"/>
  <c r="B5" i="28"/>
  <c r="B4" i="28"/>
  <c r="B2" i="28"/>
  <c r="B5" i="27"/>
  <c r="B4" i="27"/>
  <c r="B2" i="27"/>
  <c r="B5" i="26"/>
  <c r="B4" i="26"/>
  <c r="B2" i="26"/>
  <c r="B5" i="25"/>
  <c r="B4" i="25"/>
  <c r="B2" i="25"/>
  <c r="B4" i="1"/>
  <c r="B4" i="5"/>
  <c r="B4" i="7"/>
  <c r="A4" i="8"/>
  <c r="A4" i="10"/>
  <c r="B3" i="11"/>
  <c r="B5" i="21"/>
  <c r="B2" i="21"/>
  <c r="B1" i="11"/>
  <c r="A1" i="10"/>
  <c r="A1" i="9"/>
  <c r="A1" i="8"/>
  <c r="B1" i="7"/>
  <c r="B1" i="6"/>
  <c r="B1" i="5"/>
  <c r="B1" i="3"/>
  <c r="B1" i="1"/>
  <c r="B1" i="2"/>
  <c r="A1" i="18"/>
  <c r="C52" i="22" l="1"/>
  <c r="E28" i="15" l="1"/>
  <c r="D28" i="15"/>
  <c r="A28" i="15"/>
  <c r="E39" i="8"/>
  <c r="E33" i="8"/>
  <c r="E23" i="8"/>
  <c r="E17" i="8"/>
  <c r="E7" i="8"/>
  <c r="E41" i="8" l="1"/>
  <c r="E45" i="8" s="1"/>
  <c r="E46" i="8" s="1"/>
  <c r="G105" i="22"/>
  <c r="F105" i="22"/>
  <c r="E105" i="22"/>
  <c r="D105" i="22"/>
  <c r="C105" i="22"/>
  <c r="B105" i="22"/>
  <c r="D165" i="28" l="1"/>
  <c r="D164" i="28"/>
  <c r="D162" i="28"/>
  <c r="C165" i="28"/>
  <c r="C164" i="28"/>
  <c r="C162" i="28"/>
  <c r="D165" i="27"/>
  <c r="D164" i="27"/>
  <c r="D162" i="27"/>
  <c r="C165" i="27"/>
  <c r="C164" i="27"/>
  <c r="C162" i="27"/>
  <c r="D165" i="26"/>
  <c r="D164" i="26"/>
  <c r="D162" i="26"/>
  <c r="C165" i="26"/>
  <c r="C164" i="26"/>
  <c r="C162" i="26"/>
  <c r="D165" i="25"/>
  <c r="D164" i="25"/>
  <c r="D162" i="25"/>
  <c r="C165" i="25"/>
  <c r="C164" i="25"/>
  <c r="C162" i="25"/>
  <c r="D165" i="21"/>
  <c r="D164" i="21"/>
  <c r="D162" i="21"/>
  <c r="C165" i="21"/>
  <c r="C164" i="21"/>
  <c r="C162" i="21"/>
  <c r="E165" i="28" l="1"/>
  <c r="E164" i="28"/>
  <c r="E162" i="28"/>
  <c r="F162" i="28" s="1"/>
  <c r="E159" i="28"/>
  <c r="E158" i="28"/>
  <c r="F158" i="28" s="1"/>
  <c r="E155" i="28"/>
  <c r="F155" i="28" s="1"/>
  <c r="E154" i="28"/>
  <c r="F154" i="28" s="1"/>
  <c r="E153" i="28"/>
  <c r="F153" i="28" s="1"/>
  <c r="E152" i="28"/>
  <c r="F152" i="28" s="1"/>
  <c r="E151" i="28"/>
  <c r="F151" i="28" s="1"/>
  <c r="E150" i="28"/>
  <c r="E149" i="28"/>
  <c r="F149" i="28" s="1"/>
  <c r="E143" i="28"/>
  <c r="E142" i="28"/>
  <c r="F142" i="28" s="1"/>
  <c r="E141" i="28"/>
  <c r="F141" i="28" s="1"/>
  <c r="E138" i="28"/>
  <c r="F138" i="28" s="1"/>
  <c r="E136" i="28"/>
  <c r="E134" i="28"/>
  <c r="F134" i="28" s="1"/>
  <c r="E131" i="28"/>
  <c r="F131" i="28" s="1"/>
  <c r="E130" i="28"/>
  <c r="F130" i="28" s="1"/>
  <c r="E129" i="28"/>
  <c r="F129" i="28" s="1"/>
  <c r="E125" i="28"/>
  <c r="F125" i="28" s="1"/>
  <c r="E124" i="28"/>
  <c r="F124" i="28" s="1"/>
  <c r="E123" i="28"/>
  <c r="F123" i="28" s="1"/>
  <c r="E122" i="28"/>
  <c r="E121" i="28"/>
  <c r="F121" i="28" s="1"/>
  <c r="E120" i="28"/>
  <c r="E116" i="28"/>
  <c r="E115" i="28"/>
  <c r="F115" i="28" s="1"/>
  <c r="E114" i="28"/>
  <c r="F114" i="28" s="1"/>
  <c r="E113" i="28"/>
  <c r="F113" i="28" s="1"/>
  <c r="E112" i="28"/>
  <c r="F112" i="28" s="1"/>
  <c r="E111" i="28"/>
  <c r="F111" i="28" s="1"/>
  <c r="E110" i="28"/>
  <c r="F110" i="28" s="1"/>
  <c r="E109" i="28"/>
  <c r="E105" i="28"/>
  <c r="E104" i="28"/>
  <c r="F104" i="28" s="1"/>
  <c r="E103" i="28"/>
  <c r="F103" i="28" s="1"/>
  <c r="E102" i="28"/>
  <c r="E101" i="28"/>
  <c r="F101" i="28" s="1"/>
  <c r="E100" i="28"/>
  <c r="E99" i="28"/>
  <c r="F99" i="28" s="1"/>
  <c r="E98" i="28"/>
  <c r="F98" i="28" s="1"/>
  <c r="E97" i="28"/>
  <c r="F97" i="28" s="1"/>
  <c r="E93" i="28"/>
  <c r="F93" i="28" s="1"/>
  <c r="E92" i="28"/>
  <c r="F92" i="28" s="1"/>
  <c r="E91" i="28"/>
  <c r="F91" i="28" s="1"/>
  <c r="E90" i="28"/>
  <c r="F90" i="28" s="1"/>
  <c r="E86" i="28"/>
  <c r="E85" i="28"/>
  <c r="E84" i="28"/>
  <c r="E83" i="28"/>
  <c r="E80" i="28"/>
  <c r="F80" i="28" s="1"/>
  <c r="E74" i="28"/>
  <c r="F74" i="28" s="1"/>
  <c r="E73" i="28"/>
  <c r="F73" i="28" s="1"/>
  <c r="E72" i="28"/>
  <c r="F72" i="28" s="1"/>
  <c r="E71" i="28"/>
  <c r="F71" i="28" s="1"/>
  <c r="E70" i="28"/>
  <c r="F70" i="28" s="1"/>
  <c r="E69" i="28"/>
  <c r="F69" i="28" s="1"/>
  <c r="E68" i="28"/>
  <c r="F68" i="28" s="1"/>
  <c r="E64" i="28"/>
  <c r="F64" i="28" s="1"/>
  <c r="E63" i="28"/>
  <c r="F63" i="28" s="1"/>
  <c r="E62" i="28"/>
  <c r="F62" i="28" s="1"/>
  <c r="E61" i="28"/>
  <c r="F61" i="28" s="1"/>
  <c r="E60" i="28"/>
  <c r="E56" i="28"/>
  <c r="F56" i="28" s="1"/>
  <c r="E55" i="28"/>
  <c r="F55" i="28" s="1"/>
  <c r="E54" i="28"/>
  <c r="F54" i="28" s="1"/>
  <c r="E53" i="28"/>
  <c r="F53" i="28" s="1"/>
  <c r="E52" i="28"/>
  <c r="F52" i="28" s="1"/>
  <c r="E51" i="28"/>
  <c r="F51" i="28" s="1"/>
  <c r="E50" i="28"/>
  <c r="F50" i="28" s="1"/>
  <c r="E49" i="28"/>
  <c r="E48" i="28"/>
  <c r="F48" i="28" s="1"/>
  <c r="E44" i="28"/>
  <c r="E43" i="28"/>
  <c r="E42" i="28"/>
  <c r="F42" i="28" s="1"/>
  <c r="E41" i="28"/>
  <c r="F41" i="28" s="1"/>
  <c r="E40" i="28"/>
  <c r="F40" i="28" s="1"/>
  <c r="E38" i="28"/>
  <c r="F38" i="28" s="1"/>
  <c r="E37" i="28"/>
  <c r="F37" i="28" s="1"/>
  <c r="E36" i="28"/>
  <c r="F36" i="28" s="1"/>
  <c r="E35" i="28"/>
  <c r="E34" i="28"/>
  <c r="E33" i="28"/>
  <c r="F33" i="28" s="1"/>
  <c r="E32" i="28"/>
  <c r="F32" i="28" s="1"/>
  <c r="E31" i="28"/>
  <c r="F31" i="28" s="1"/>
  <c r="E30" i="28"/>
  <c r="F30" i="28" s="1"/>
  <c r="E28" i="28"/>
  <c r="F28" i="28" s="1"/>
  <c r="E27" i="28"/>
  <c r="F27" i="28" s="1"/>
  <c r="E26" i="28"/>
  <c r="F26" i="28" s="1"/>
  <c r="E25" i="28"/>
  <c r="F25" i="28" s="1"/>
  <c r="E22" i="28"/>
  <c r="F22" i="28" s="1"/>
  <c r="E19" i="28"/>
  <c r="E18" i="28"/>
  <c r="F18" i="28" s="1"/>
  <c r="E17" i="28"/>
  <c r="F17" i="28" s="1"/>
  <c r="E16" i="28"/>
  <c r="F16" i="28" s="1"/>
  <c r="E15" i="28"/>
  <c r="F15" i="28" s="1"/>
  <c r="E14" i="28"/>
  <c r="E13" i="28"/>
  <c r="E12" i="28"/>
  <c r="F12" i="28" s="1"/>
  <c r="E165" i="27"/>
  <c r="F165" i="27" s="1"/>
  <c r="E164" i="27"/>
  <c r="F164" i="27" s="1"/>
  <c r="E162" i="27"/>
  <c r="F162" i="27" s="1"/>
  <c r="E159" i="27"/>
  <c r="E158" i="27"/>
  <c r="F158" i="27" s="1"/>
  <c r="E155" i="27"/>
  <c r="E154" i="27"/>
  <c r="F154" i="27" s="1"/>
  <c r="E153" i="27"/>
  <c r="F153" i="27" s="1"/>
  <c r="E152" i="27"/>
  <c r="F152" i="27" s="1"/>
  <c r="E151" i="27"/>
  <c r="F151" i="27" s="1"/>
  <c r="E150" i="27"/>
  <c r="E149" i="27"/>
  <c r="F149" i="27" s="1"/>
  <c r="E143" i="27"/>
  <c r="F143" i="27" s="1"/>
  <c r="E142" i="27"/>
  <c r="F142" i="27" s="1"/>
  <c r="E141" i="27"/>
  <c r="F141" i="27" s="1"/>
  <c r="E138" i="27"/>
  <c r="F138" i="27" s="1"/>
  <c r="E136" i="27"/>
  <c r="F136" i="27" s="1"/>
  <c r="E134" i="27"/>
  <c r="F134" i="27" s="1"/>
  <c r="E131" i="27"/>
  <c r="F131" i="27" s="1"/>
  <c r="E130" i="27"/>
  <c r="F130" i="27" s="1"/>
  <c r="E129" i="27"/>
  <c r="E125" i="27"/>
  <c r="E124" i="27"/>
  <c r="E123" i="27"/>
  <c r="F123" i="27" s="1"/>
  <c r="E122" i="27"/>
  <c r="F122" i="27" s="1"/>
  <c r="E121" i="27"/>
  <c r="F121" i="27" s="1"/>
  <c r="E120" i="27"/>
  <c r="F120" i="27" s="1"/>
  <c r="E116" i="27"/>
  <c r="F116" i="27" s="1"/>
  <c r="E115" i="27"/>
  <c r="F115" i="27" s="1"/>
  <c r="E114" i="27"/>
  <c r="E113" i="27"/>
  <c r="F113" i="27" s="1"/>
  <c r="E112" i="27"/>
  <c r="F112" i="27" s="1"/>
  <c r="E111" i="27"/>
  <c r="F111" i="27" s="1"/>
  <c r="E110" i="27"/>
  <c r="F110" i="27" s="1"/>
  <c r="E109" i="27"/>
  <c r="E105" i="27"/>
  <c r="F105" i="27" s="1"/>
  <c r="E104" i="27"/>
  <c r="F104" i="27" s="1"/>
  <c r="E103" i="27"/>
  <c r="F103" i="27" s="1"/>
  <c r="E102" i="27"/>
  <c r="F102" i="27" s="1"/>
  <c r="E101" i="27"/>
  <c r="F101" i="27" s="1"/>
  <c r="E100" i="27"/>
  <c r="E99" i="27"/>
  <c r="F99" i="27" s="1"/>
  <c r="E98" i="27"/>
  <c r="F98" i="27" s="1"/>
  <c r="E97" i="27"/>
  <c r="E93" i="27"/>
  <c r="E92" i="27"/>
  <c r="E91" i="27"/>
  <c r="E90" i="27"/>
  <c r="F90" i="27" s="1"/>
  <c r="E86" i="27"/>
  <c r="F86" i="27" s="1"/>
  <c r="E85" i="27"/>
  <c r="F85" i="27" s="1"/>
  <c r="E84" i="27"/>
  <c r="F84" i="27" s="1"/>
  <c r="E83" i="27"/>
  <c r="F83" i="27" s="1"/>
  <c r="E80" i="27"/>
  <c r="F80" i="27" s="1"/>
  <c r="E74" i="27"/>
  <c r="E73" i="27"/>
  <c r="F73" i="27" s="1"/>
  <c r="E72" i="27"/>
  <c r="F72" i="27" s="1"/>
  <c r="E71" i="27"/>
  <c r="F71" i="27" s="1"/>
  <c r="E70" i="27"/>
  <c r="F70" i="27" s="1"/>
  <c r="E69" i="27"/>
  <c r="F69" i="27" s="1"/>
  <c r="E68" i="27"/>
  <c r="E64" i="27"/>
  <c r="F64" i="27" s="1"/>
  <c r="E63" i="27"/>
  <c r="F63" i="27" s="1"/>
  <c r="E62" i="27"/>
  <c r="F62" i="27" s="1"/>
  <c r="E61" i="27"/>
  <c r="F61" i="27" s="1"/>
  <c r="E60" i="27"/>
  <c r="F60" i="27" s="1"/>
  <c r="E56" i="27"/>
  <c r="F56" i="27" s="1"/>
  <c r="E55" i="27"/>
  <c r="F55" i="27" s="1"/>
  <c r="E54" i="27"/>
  <c r="E53" i="27"/>
  <c r="E52" i="27"/>
  <c r="E51" i="27"/>
  <c r="E50" i="27"/>
  <c r="F50" i="27" s="1"/>
  <c r="E49" i="27"/>
  <c r="E48" i="27"/>
  <c r="F48" i="27" s="1"/>
  <c r="E44" i="27"/>
  <c r="F44" i="27" s="1"/>
  <c r="E43" i="27"/>
  <c r="F43" i="27" s="1"/>
  <c r="E42" i="27"/>
  <c r="F42" i="27" s="1"/>
  <c r="E41" i="27"/>
  <c r="E40" i="27"/>
  <c r="F40" i="27" s="1"/>
  <c r="E38" i="27"/>
  <c r="F38" i="27" s="1"/>
  <c r="E37" i="27"/>
  <c r="F37" i="27" s="1"/>
  <c r="E36" i="27"/>
  <c r="E35" i="27"/>
  <c r="F35" i="27" s="1"/>
  <c r="E34" i="27"/>
  <c r="F34" i="27" s="1"/>
  <c r="E33" i="27"/>
  <c r="F33" i="27" s="1"/>
  <c r="E32" i="27"/>
  <c r="F32" i="27" s="1"/>
  <c r="E31" i="27"/>
  <c r="F31" i="27" s="1"/>
  <c r="E30" i="27"/>
  <c r="F30" i="27" s="1"/>
  <c r="E28" i="27"/>
  <c r="F28" i="27" s="1"/>
  <c r="E27" i="27"/>
  <c r="F27" i="27" s="1"/>
  <c r="E26" i="27"/>
  <c r="F26" i="27" s="1"/>
  <c r="E25" i="27"/>
  <c r="E22" i="27"/>
  <c r="E19" i="27"/>
  <c r="F19" i="27" s="1"/>
  <c r="E18" i="27"/>
  <c r="F18" i="27" s="1"/>
  <c r="E17" i="27"/>
  <c r="F17" i="27" s="1"/>
  <c r="E16" i="27"/>
  <c r="F16" i="27" s="1"/>
  <c r="E15" i="27"/>
  <c r="F15" i="27" s="1"/>
  <c r="E14" i="27"/>
  <c r="F14" i="27" s="1"/>
  <c r="E13" i="27"/>
  <c r="F13" i="27" s="1"/>
  <c r="E12" i="27"/>
  <c r="F12" i="27" s="1"/>
  <c r="E165" i="26"/>
  <c r="E164" i="26"/>
  <c r="F164" i="26" s="1"/>
  <c r="E162" i="26"/>
  <c r="F162" i="26" s="1"/>
  <c r="E159" i="26"/>
  <c r="E158" i="26"/>
  <c r="E155" i="26"/>
  <c r="F155" i="26" s="1"/>
  <c r="E154" i="26"/>
  <c r="F154" i="26" s="1"/>
  <c r="E153" i="26"/>
  <c r="F153" i="26" s="1"/>
  <c r="E152" i="26"/>
  <c r="F152" i="26" s="1"/>
  <c r="E151" i="26"/>
  <c r="F151" i="26" s="1"/>
  <c r="E150" i="26"/>
  <c r="E149" i="26"/>
  <c r="F149" i="26" s="1"/>
  <c r="E143" i="26"/>
  <c r="F143" i="26" s="1"/>
  <c r="E142" i="26"/>
  <c r="F142" i="26" s="1"/>
  <c r="E141" i="26"/>
  <c r="F141" i="26" s="1"/>
  <c r="E138" i="26"/>
  <c r="E136" i="26"/>
  <c r="F136" i="26" s="1"/>
  <c r="E134" i="26"/>
  <c r="F134" i="26" s="1"/>
  <c r="E131" i="26"/>
  <c r="F131" i="26" s="1"/>
  <c r="E130" i="26"/>
  <c r="F130" i="26" s="1"/>
  <c r="E129" i="26"/>
  <c r="F129" i="26" s="1"/>
  <c r="E125" i="26"/>
  <c r="F125" i="26" s="1"/>
  <c r="E124" i="26"/>
  <c r="E123" i="26"/>
  <c r="F123" i="26" s="1"/>
  <c r="E122" i="26"/>
  <c r="F122" i="26" s="1"/>
  <c r="E121" i="26"/>
  <c r="F121" i="26" s="1"/>
  <c r="E120" i="26"/>
  <c r="F120" i="26" s="1"/>
  <c r="E116" i="26"/>
  <c r="F116" i="26" s="1"/>
  <c r="E115" i="26"/>
  <c r="E114" i="26"/>
  <c r="F114" i="26" s="1"/>
  <c r="E113" i="26"/>
  <c r="F113" i="26" s="1"/>
  <c r="E112" i="26"/>
  <c r="F112" i="26" s="1"/>
  <c r="E111" i="26"/>
  <c r="F111" i="26" s="1"/>
  <c r="E110" i="26"/>
  <c r="F110" i="26" s="1"/>
  <c r="E109" i="26"/>
  <c r="E105" i="26"/>
  <c r="F105" i="26" s="1"/>
  <c r="E104" i="26"/>
  <c r="F104" i="26" s="1"/>
  <c r="E103" i="26"/>
  <c r="F103" i="26" s="1"/>
  <c r="E102" i="26"/>
  <c r="F102" i="26" s="1"/>
  <c r="E101" i="26"/>
  <c r="E100" i="26"/>
  <c r="F100" i="26" s="1"/>
  <c r="E99" i="26"/>
  <c r="F99" i="26" s="1"/>
  <c r="E98" i="26"/>
  <c r="F98" i="26" s="1"/>
  <c r="E97" i="26"/>
  <c r="E93" i="26"/>
  <c r="E92" i="26"/>
  <c r="F92" i="26" s="1"/>
  <c r="E91" i="26"/>
  <c r="E90" i="26"/>
  <c r="F90" i="26" s="1"/>
  <c r="E86" i="26"/>
  <c r="F86" i="26" s="1"/>
  <c r="E85" i="26"/>
  <c r="F85" i="26" s="1"/>
  <c r="E84" i="26"/>
  <c r="F84" i="26" s="1"/>
  <c r="E83" i="26"/>
  <c r="F83" i="26" s="1"/>
  <c r="E80" i="26"/>
  <c r="E74" i="26"/>
  <c r="F74" i="26" s="1"/>
  <c r="E73" i="26"/>
  <c r="F73" i="26" s="1"/>
  <c r="E72" i="26"/>
  <c r="F72" i="26" s="1"/>
  <c r="E71" i="26"/>
  <c r="F71" i="26" s="1"/>
  <c r="E70" i="26"/>
  <c r="F70" i="26" s="1"/>
  <c r="E69" i="26"/>
  <c r="F69" i="26" s="1"/>
  <c r="E68" i="26"/>
  <c r="F68" i="26" s="1"/>
  <c r="E64" i="26"/>
  <c r="E63" i="26"/>
  <c r="F63" i="26" s="1"/>
  <c r="E62" i="26"/>
  <c r="F62" i="26" s="1"/>
  <c r="E61" i="26"/>
  <c r="E60" i="26"/>
  <c r="E56" i="26"/>
  <c r="F56" i="26" s="1"/>
  <c r="E55" i="26"/>
  <c r="F55" i="26" s="1"/>
  <c r="E54" i="26"/>
  <c r="F54" i="26" s="1"/>
  <c r="E53" i="26"/>
  <c r="F53" i="26" s="1"/>
  <c r="E52" i="26"/>
  <c r="F52" i="26" s="1"/>
  <c r="E51" i="26"/>
  <c r="F51" i="26" s="1"/>
  <c r="E50" i="26"/>
  <c r="E49" i="26"/>
  <c r="F49" i="26" s="1"/>
  <c r="E48" i="26"/>
  <c r="F48" i="26" s="1"/>
  <c r="E44" i="26"/>
  <c r="F44" i="26" s="1"/>
  <c r="E43" i="26"/>
  <c r="F43" i="26" s="1"/>
  <c r="E42" i="26"/>
  <c r="E41" i="26"/>
  <c r="F41" i="26" s="1"/>
  <c r="E40" i="26"/>
  <c r="F40" i="26" s="1"/>
  <c r="E38" i="26"/>
  <c r="F38" i="26" s="1"/>
  <c r="E37" i="26"/>
  <c r="F37" i="26" s="1"/>
  <c r="E36" i="26"/>
  <c r="F36" i="26" s="1"/>
  <c r="E35" i="26"/>
  <c r="F35" i="26" s="1"/>
  <c r="E34" i="26"/>
  <c r="F34" i="26" s="1"/>
  <c r="E33" i="26"/>
  <c r="F33" i="26" s="1"/>
  <c r="E32" i="26"/>
  <c r="F32" i="26" s="1"/>
  <c r="E31" i="26"/>
  <c r="F31" i="26" s="1"/>
  <c r="E30" i="26"/>
  <c r="F30" i="26" s="1"/>
  <c r="E28" i="26"/>
  <c r="F28" i="26" s="1"/>
  <c r="E27" i="26"/>
  <c r="F27" i="26" s="1"/>
  <c r="E26" i="26"/>
  <c r="F26" i="26" s="1"/>
  <c r="E25" i="26"/>
  <c r="F25" i="26" s="1"/>
  <c r="E22" i="26"/>
  <c r="F22" i="26" s="1"/>
  <c r="E19" i="26"/>
  <c r="F19" i="26" s="1"/>
  <c r="E18" i="26"/>
  <c r="F18" i="26" s="1"/>
  <c r="E17" i="26"/>
  <c r="F17" i="26" s="1"/>
  <c r="E16" i="26"/>
  <c r="F16" i="26" s="1"/>
  <c r="E15" i="26"/>
  <c r="F15" i="26" s="1"/>
  <c r="E14" i="26"/>
  <c r="F14" i="26" s="1"/>
  <c r="E13" i="26"/>
  <c r="E12" i="26"/>
  <c r="E165" i="25"/>
  <c r="F165" i="25" s="1"/>
  <c r="E164" i="25"/>
  <c r="E162" i="25"/>
  <c r="F162" i="25" s="1"/>
  <c r="E159" i="25"/>
  <c r="F159" i="25" s="1"/>
  <c r="E158" i="25"/>
  <c r="F158" i="25" s="1"/>
  <c r="E155" i="25"/>
  <c r="F155" i="25" s="1"/>
  <c r="E154" i="25"/>
  <c r="F154" i="25" s="1"/>
  <c r="E153" i="25"/>
  <c r="F153" i="25" s="1"/>
  <c r="E152" i="25"/>
  <c r="F152" i="25" s="1"/>
  <c r="E151" i="25"/>
  <c r="F151" i="25" s="1"/>
  <c r="E150" i="25"/>
  <c r="F150" i="25" s="1"/>
  <c r="E149" i="25"/>
  <c r="F149" i="25" s="1"/>
  <c r="E143" i="25"/>
  <c r="F143" i="25" s="1"/>
  <c r="E142" i="25"/>
  <c r="F142" i="25" s="1"/>
  <c r="E141" i="25"/>
  <c r="F141" i="25" s="1"/>
  <c r="E138" i="25"/>
  <c r="F138" i="25" s="1"/>
  <c r="E136" i="25"/>
  <c r="F136" i="25" s="1"/>
  <c r="E134" i="25"/>
  <c r="F134" i="25" s="1"/>
  <c r="E131" i="25"/>
  <c r="F131" i="25" s="1"/>
  <c r="E130" i="25"/>
  <c r="F130" i="25" s="1"/>
  <c r="E129" i="25"/>
  <c r="F129" i="25" s="1"/>
  <c r="E125" i="25"/>
  <c r="F125" i="25" s="1"/>
  <c r="E124" i="25"/>
  <c r="F124" i="25" s="1"/>
  <c r="E123" i="25"/>
  <c r="F123" i="25" s="1"/>
  <c r="E122" i="25"/>
  <c r="E121" i="25"/>
  <c r="E120" i="25"/>
  <c r="F120" i="25" s="1"/>
  <c r="E116" i="25"/>
  <c r="F116" i="25" s="1"/>
  <c r="E115" i="25"/>
  <c r="F115" i="25" s="1"/>
  <c r="E114" i="25"/>
  <c r="F114" i="25" s="1"/>
  <c r="E113" i="25"/>
  <c r="F113" i="25" s="1"/>
  <c r="E112" i="25"/>
  <c r="E111" i="25"/>
  <c r="F111" i="25" s="1"/>
  <c r="E110" i="25"/>
  <c r="F110" i="25" s="1"/>
  <c r="E109" i="25"/>
  <c r="F109" i="25" s="1"/>
  <c r="E105" i="25"/>
  <c r="F105" i="25" s="1"/>
  <c r="E104" i="25"/>
  <c r="F104" i="25" s="1"/>
  <c r="E103" i="25"/>
  <c r="F103" i="25" s="1"/>
  <c r="E102" i="25"/>
  <c r="F102" i="25" s="1"/>
  <c r="E101" i="25"/>
  <c r="F101" i="25" s="1"/>
  <c r="E100" i="25"/>
  <c r="F100" i="25" s="1"/>
  <c r="E99" i="25"/>
  <c r="E98" i="25"/>
  <c r="F98" i="25" s="1"/>
  <c r="E97" i="25"/>
  <c r="F97" i="25" s="1"/>
  <c r="E93" i="25"/>
  <c r="F93" i="25" s="1"/>
  <c r="E92" i="25"/>
  <c r="F92" i="25" s="1"/>
  <c r="E91" i="25"/>
  <c r="E90" i="25"/>
  <c r="E86" i="25"/>
  <c r="F86" i="25" s="1"/>
  <c r="E85" i="25"/>
  <c r="E84" i="25"/>
  <c r="F84" i="25" s="1"/>
  <c r="E83" i="25"/>
  <c r="F83" i="25" s="1"/>
  <c r="E80" i="25"/>
  <c r="E74" i="25"/>
  <c r="F74" i="25" s="1"/>
  <c r="E73" i="25"/>
  <c r="F73" i="25" s="1"/>
  <c r="E72" i="25"/>
  <c r="F72" i="25" s="1"/>
  <c r="E71" i="25"/>
  <c r="F71" i="25" s="1"/>
  <c r="E70" i="25"/>
  <c r="E69" i="25"/>
  <c r="F69" i="25" s="1"/>
  <c r="E68" i="25"/>
  <c r="F68" i="25" s="1"/>
  <c r="E64" i="25"/>
  <c r="F64" i="25" s="1"/>
  <c r="E63" i="25"/>
  <c r="F63" i="25" s="1"/>
  <c r="E62" i="25"/>
  <c r="F62" i="25" s="1"/>
  <c r="E61" i="25"/>
  <c r="F61" i="25" s="1"/>
  <c r="E60" i="25"/>
  <c r="F60" i="25" s="1"/>
  <c r="E56" i="25"/>
  <c r="F56" i="25" s="1"/>
  <c r="E55" i="25"/>
  <c r="F55" i="25" s="1"/>
  <c r="E54" i="25"/>
  <c r="F54" i="25" s="1"/>
  <c r="E53" i="25"/>
  <c r="F53" i="25" s="1"/>
  <c r="E52" i="25"/>
  <c r="F52" i="25" s="1"/>
  <c r="E51" i="25"/>
  <c r="E50" i="25"/>
  <c r="E49" i="25"/>
  <c r="F49" i="25" s="1"/>
  <c r="E48" i="25"/>
  <c r="F48" i="25" s="1"/>
  <c r="E44" i="25"/>
  <c r="F44" i="25" s="1"/>
  <c r="E43" i="25"/>
  <c r="F43" i="25" s="1"/>
  <c r="E42" i="25"/>
  <c r="F42" i="25" s="1"/>
  <c r="E41" i="25"/>
  <c r="F41" i="25" s="1"/>
  <c r="E40" i="25"/>
  <c r="F40" i="25" s="1"/>
  <c r="E38" i="25"/>
  <c r="F38" i="25" s="1"/>
  <c r="E37" i="25"/>
  <c r="F37" i="25" s="1"/>
  <c r="E36" i="25"/>
  <c r="F36" i="25" s="1"/>
  <c r="E35" i="25"/>
  <c r="F35" i="25" s="1"/>
  <c r="E34" i="25"/>
  <c r="F34" i="25" s="1"/>
  <c r="E33" i="25"/>
  <c r="F33" i="25" s="1"/>
  <c r="E32" i="25"/>
  <c r="E31" i="25"/>
  <c r="F31" i="25" s="1"/>
  <c r="E30" i="25"/>
  <c r="F30" i="25" s="1"/>
  <c r="E28" i="25"/>
  <c r="F28" i="25" s="1"/>
  <c r="E27" i="25"/>
  <c r="F27" i="25" s="1"/>
  <c r="E26" i="25"/>
  <c r="E25" i="25"/>
  <c r="F25" i="25" s="1"/>
  <c r="E22" i="25"/>
  <c r="F22" i="25" s="1"/>
  <c r="E19" i="25"/>
  <c r="E18" i="25"/>
  <c r="F18" i="25" s="1"/>
  <c r="E17" i="25"/>
  <c r="E16" i="25"/>
  <c r="F16" i="25" s="1"/>
  <c r="E15" i="25"/>
  <c r="F15" i="25" s="1"/>
  <c r="E14" i="25"/>
  <c r="F14" i="25" s="1"/>
  <c r="E13" i="25"/>
  <c r="F13" i="25" s="1"/>
  <c r="E12" i="25"/>
  <c r="E7" i="5"/>
  <c r="E166" i="28"/>
  <c r="D166" i="28"/>
  <c r="C166" i="28"/>
  <c r="F165" i="28"/>
  <c r="F164" i="28"/>
  <c r="D156" i="28"/>
  <c r="C156" i="28"/>
  <c r="D144" i="28"/>
  <c r="C144" i="28"/>
  <c r="F143" i="28"/>
  <c r="F136" i="28"/>
  <c r="D132" i="28"/>
  <c r="C132" i="28"/>
  <c r="D126" i="28"/>
  <c r="C126" i="28"/>
  <c r="F122" i="28"/>
  <c r="F120" i="28"/>
  <c r="D117" i="28"/>
  <c r="C117" i="28"/>
  <c r="F116" i="28"/>
  <c r="D106" i="28"/>
  <c r="C106" i="28"/>
  <c r="F105" i="28"/>
  <c r="F100" i="28"/>
  <c r="D94" i="28"/>
  <c r="C94" i="28"/>
  <c r="D87" i="28"/>
  <c r="C87" i="28"/>
  <c r="F86" i="28"/>
  <c r="F85" i="28"/>
  <c r="F84" i="28"/>
  <c r="F83" i="28"/>
  <c r="F82" i="28"/>
  <c r="D75" i="28"/>
  <c r="C75" i="28"/>
  <c r="D65" i="28"/>
  <c r="C65" i="28"/>
  <c r="F60" i="28"/>
  <c r="D57" i="28"/>
  <c r="C57" i="28"/>
  <c r="F49" i="28"/>
  <c r="D45" i="28"/>
  <c r="C45" i="28"/>
  <c r="F44" i="28"/>
  <c r="F43" i="28"/>
  <c r="F35" i="28"/>
  <c r="F34" i="28"/>
  <c r="D20" i="28"/>
  <c r="C20" i="28"/>
  <c r="F14" i="28"/>
  <c r="D166" i="27"/>
  <c r="C166" i="27"/>
  <c r="D156" i="27"/>
  <c r="C156" i="27"/>
  <c r="F155" i="27"/>
  <c r="D144" i="27"/>
  <c r="C144" i="27"/>
  <c r="D132" i="27"/>
  <c r="C132" i="27"/>
  <c r="F129" i="27"/>
  <c r="D126" i="27"/>
  <c r="C126" i="27"/>
  <c r="F125" i="27"/>
  <c r="F124" i="27"/>
  <c r="D117" i="27"/>
  <c r="C117" i="27"/>
  <c r="F114" i="27"/>
  <c r="D106" i="27"/>
  <c r="C106" i="27"/>
  <c r="F97" i="27"/>
  <c r="D94" i="27"/>
  <c r="C94" i="27"/>
  <c r="F93" i="27"/>
  <c r="F92" i="27"/>
  <c r="F91" i="27"/>
  <c r="D87" i="27"/>
  <c r="C87" i="27"/>
  <c r="F82" i="27"/>
  <c r="D75" i="27"/>
  <c r="C75" i="27"/>
  <c r="F74" i="27"/>
  <c r="F68" i="27"/>
  <c r="D65" i="27"/>
  <c r="C65" i="27"/>
  <c r="D57" i="27"/>
  <c r="C57" i="27"/>
  <c r="F54" i="27"/>
  <c r="F53" i="27"/>
  <c r="F52" i="27"/>
  <c r="F51" i="27"/>
  <c r="D45" i="27"/>
  <c r="C45" i="27"/>
  <c r="F41" i="27"/>
  <c r="F36" i="27"/>
  <c r="F25" i="27"/>
  <c r="F22" i="27"/>
  <c r="D20" i="27"/>
  <c r="C20" i="27"/>
  <c r="D166" i="26"/>
  <c r="C166" i="26"/>
  <c r="F165" i="26"/>
  <c r="F158" i="26"/>
  <c r="D156" i="26"/>
  <c r="C156" i="26"/>
  <c r="D144" i="26"/>
  <c r="C144" i="26"/>
  <c r="F138" i="26"/>
  <c r="D132" i="26"/>
  <c r="C132" i="26"/>
  <c r="D126" i="26"/>
  <c r="C126" i="26"/>
  <c r="F124" i="26"/>
  <c r="D117" i="26"/>
  <c r="C117" i="26"/>
  <c r="F115" i="26"/>
  <c r="D106" i="26"/>
  <c r="C106" i="26"/>
  <c r="F101" i="26"/>
  <c r="D94" i="26"/>
  <c r="C94" i="26"/>
  <c r="F93" i="26"/>
  <c r="D87" i="26"/>
  <c r="C87" i="26"/>
  <c r="F82" i="26"/>
  <c r="F80" i="26"/>
  <c r="D75" i="26"/>
  <c r="C75" i="26"/>
  <c r="D65" i="26"/>
  <c r="C65" i="26"/>
  <c r="F64" i="26"/>
  <c r="F61" i="26"/>
  <c r="F60" i="26"/>
  <c r="D57" i="26"/>
  <c r="C57" i="26"/>
  <c r="D45" i="26"/>
  <c r="C45" i="26"/>
  <c r="F42" i="26"/>
  <c r="D20" i="26"/>
  <c r="C20" i="26"/>
  <c r="F12" i="26"/>
  <c r="D166" i="25"/>
  <c r="C166" i="25"/>
  <c r="F164" i="25"/>
  <c r="D156" i="25"/>
  <c r="C156" i="25"/>
  <c r="D144" i="25"/>
  <c r="C144" i="25"/>
  <c r="D132" i="25"/>
  <c r="C132" i="25"/>
  <c r="D126" i="25"/>
  <c r="C126" i="25"/>
  <c r="F122" i="25"/>
  <c r="F121" i="25"/>
  <c r="D117" i="25"/>
  <c r="C117" i="25"/>
  <c r="F112" i="25"/>
  <c r="D106" i="25"/>
  <c r="C106" i="25"/>
  <c r="D94" i="25"/>
  <c r="C94" i="25"/>
  <c r="F91" i="25"/>
  <c r="D87" i="25"/>
  <c r="C87" i="25"/>
  <c r="F85" i="25"/>
  <c r="F82" i="25"/>
  <c r="D75" i="25"/>
  <c r="C75" i="25"/>
  <c r="F70" i="25"/>
  <c r="D65" i="25"/>
  <c r="C65" i="25"/>
  <c r="D57" i="25"/>
  <c r="C57" i="25"/>
  <c r="F51" i="25"/>
  <c r="F50" i="25"/>
  <c r="D45" i="25"/>
  <c r="C45" i="25"/>
  <c r="F32" i="25"/>
  <c r="D20" i="25"/>
  <c r="C20" i="25"/>
  <c r="F19" i="25"/>
  <c r="F17" i="25"/>
  <c r="E123" i="22"/>
  <c r="E144" i="22"/>
  <c r="E143" i="22"/>
  <c r="E142" i="22"/>
  <c r="E141" i="22"/>
  <c r="E140" i="22"/>
  <c r="E139" i="22"/>
  <c r="E138" i="22"/>
  <c r="E137" i="22"/>
  <c r="E136" i="22"/>
  <c r="E135" i="22"/>
  <c r="E131" i="22"/>
  <c r="F51" i="7"/>
  <c r="E125" i="22" s="1"/>
  <c r="F35" i="7"/>
  <c r="F20" i="7"/>
  <c r="F14" i="7"/>
  <c r="E127" i="22" s="1"/>
  <c r="F7" i="7"/>
  <c r="F34" i="6"/>
  <c r="F19" i="6"/>
  <c r="F14" i="6"/>
  <c r="E6" i="22"/>
  <c r="D6" i="22"/>
  <c r="E116" i="22"/>
  <c r="D116" i="22"/>
  <c r="E115" i="22"/>
  <c r="D115" i="22"/>
  <c r="E114" i="22"/>
  <c r="D114" i="22"/>
  <c r="E113" i="22"/>
  <c r="D113" i="22"/>
  <c r="E112" i="22"/>
  <c r="D112" i="22"/>
  <c r="E107" i="22"/>
  <c r="D107" i="22"/>
  <c r="E106" i="22"/>
  <c r="D106" i="22"/>
  <c r="E102" i="22"/>
  <c r="D102" i="22"/>
  <c r="E101" i="22"/>
  <c r="D101" i="22"/>
  <c r="E100" i="22"/>
  <c r="D100" i="22"/>
  <c r="E99" i="22"/>
  <c r="D99" i="22"/>
  <c r="E98" i="22"/>
  <c r="D98" i="22"/>
  <c r="E97" i="22"/>
  <c r="D97" i="22"/>
  <c r="E96" i="22"/>
  <c r="D96" i="22"/>
  <c r="E95" i="22"/>
  <c r="D95" i="22"/>
  <c r="E94" i="22"/>
  <c r="D94" i="22"/>
  <c r="E93" i="22"/>
  <c r="D93" i="22"/>
  <c r="E92" i="22"/>
  <c r="D92" i="22"/>
  <c r="E91" i="22"/>
  <c r="F91" i="22"/>
  <c r="D91" i="22"/>
  <c r="E90" i="22"/>
  <c r="D90" i="22"/>
  <c r="E89" i="22"/>
  <c r="D89" i="22"/>
  <c r="E88" i="22"/>
  <c r="D88" i="22"/>
  <c r="E87" i="22"/>
  <c r="D87" i="22"/>
  <c r="E86" i="22"/>
  <c r="D86" i="22"/>
  <c r="E85" i="22"/>
  <c r="D85" i="22"/>
  <c r="E84" i="22"/>
  <c r="D84" i="22"/>
  <c r="E83" i="22"/>
  <c r="D83" i="22"/>
  <c r="E82" i="22"/>
  <c r="D82" i="22"/>
  <c r="E81" i="22"/>
  <c r="D81" i="22"/>
  <c r="E80" i="22"/>
  <c r="D80" i="22"/>
  <c r="E79" i="22"/>
  <c r="D79" i="22"/>
  <c r="E78" i="22"/>
  <c r="D78" i="22"/>
  <c r="E77" i="22"/>
  <c r="D77" i="22"/>
  <c r="E76" i="22"/>
  <c r="D76" i="22"/>
  <c r="E75" i="22"/>
  <c r="D75" i="22"/>
  <c r="E74" i="22"/>
  <c r="D74" i="22"/>
  <c r="E73" i="22"/>
  <c r="D73" i="22"/>
  <c r="E72" i="22"/>
  <c r="D72" i="22"/>
  <c r="E71" i="22"/>
  <c r="D71" i="22"/>
  <c r="E70" i="22"/>
  <c r="D70" i="22"/>
  <c r="E69" i="22"/>
  <c r="D69" i="22"/>
  <c r="E68" i="22"/>
  <c r="D68" i="22"/>
  <c r="E67" i="22"/>
  <c r="D67" i="22"/>
  <c r="E66" i="22"/>
  <c r="D66" i="22"/>
  <c r="E65" i="22"/>
  <c r="D65" i="22"/>
  <c r="E64" i="22"/>
  <c r="D64" i="22"/>
  <c r="E63" i="22"/>
  <c r="D63" i="22"/>
  <c r="E62" i="22"/>
  <c r="D62" i="22"/>
  <c r="E61" i="22"/>
  <c r="D61" i="22"/>
  <c r="E60" i="22"/>
  <c r="D60" i="22"/>
  <c r="E56" i="22"/>
  <c r="D56" i="22"/>
  <c r="E55" i="22"/>
  <c r="D55" i="22"/>
  <c r="E54" i="22"/>
  <c r="D54" i="22"/>
  <c r="E53" i="22"/>
  <c r="D53" i="22"/>
  <c r="E52" i="22"/>
  <c r="D52" i="22"/>
  <c r="E51" i="22"/>
  <c r="D51" i="22"/>
  <c r="E50" i="22"/>
  <c r="D50" i="22"/>
  <c r="E49" i="22"/>
  <c r="D49" i="22"/>
  <c r="E48" i="22"/>
  <c r="D48" i="22"/>
  <c r="E47" i="22"/>
  <c r="D47" i="22"/>
  <c r="E45" i="22"/>
  <c r="D45" i="22"/>
  <c r="E44" i="22"/>
  <c r="D44" i="22"/>
  <c r="E43" i="22"/>
  <c r="D43" i="22"/>
  <c r="E42" i="22"/>
  <c r="D42" i="22"/>
  <c r="E41" i="22"/>
  <c r="D41" i="22"/>
  <c r="E39" i="22"/>
  <c r="D39" i="22"/>
  <c r="E38" i="22"/>
  <c r="D38" i="22"/>
  <c r="E37" i="22"/>
  <c r="D37" i="22"/>
  <c r="E36" i="22"/>
  <c r="D36" i="22"/>
  <c r="E35" i="22"/>
  <c r="D35" i="22"/>
  <c r="E34" i="22"/>
  <c r="D34" i="22"/>
  <c r="E33" i="22"/>
  <c r="D33" i="22"/>
  <c r="E32" i="22"/>
  <c r="D32" i="22"/>
  <c r="E31" i="22"/>
  <c r="D31" i="22"/>
  <c r="E29" i="22"/>
  <c r="D29" i="22"/>
  <c r="E28" i="22"/>
  <c r="D28" i="22"/>
  <c r="E27" i="22"/>
  <c r="D27" i="22"/>
  <c r="E26" i="22"/>
  <c r="D26" i="22"/>
  <c r="E25" i="22"/>
  <c r="D25" i="22"/>
  <c r="E24" i="22"/>
  <c r="D24" i="22"/>
  <c r="C24" i="22"/>
  <c r="E23" i="22"/>
  <c r="D23" i="22"/>
  <c r="E22" i="22"/>
  <c r="D22" i="22"/>
  <c r="E20" i="22"/>
  <c r="D20" i="22"/>
  <c r="E19" i="22"/>
  <c r="D19" i="22"/>
  <c r="E18" i="22"/>
  <c r="D18" i="22"/>
  <c r="E17" i="22"/>
  <c r="D17" i="22"/>
  <c r="E16" i="22"/>
  <c r="D16" i="22"/>
  <c r="E15" i="22"/>
  <c r="D15" i="22"/>
  <c r="E14" i="22"/>
  <c r="D14" i="22"/>
  <c r="E13" i="22"/>
  <c r="D13" i="22"/>
  <c r="E12" i="22"/>
  <c r="D12" i="22"/>
  <c r="F163" i="5"/>
  <c r="E8" i="22" s="1"/>
  <c r="E163" i="5"/>
  <c r="D8" i="22" s="1"/>
  <c r="F153" i="5"/>
  <c r="E153" i="5"/>
  <c r="F141" i="5"/>
  <c r="E141" i="5"/>
  <c r="F129" i="5"/>
  <c r="E129" i="5"/>
  <c r="F123" i="5"/>
  <c r="E123" i="5"/>
  <c r="F114" i="5"/>
  <c r="E114" i="5"/>
  <c r="F103" i="5"/>
  <c r="E103" i="5"/>
  <c r="F91" i="5"/>
  <c r="E91" i="5"/>
  <c r="F84" i="5"/>
  <c r="E84" i="5"/>
  <c r="F74" i="5"/>
  <c r="E74" i="5"/>
  <c r="F64" i="5"/>
  <c r="E64" i="5"/>
  <c r="F56" i="5"/>
  <c r="E56" i="5"/>
  <c r="F44" i="5"/>
  <c r="E44" i="5"/>
  <c r="F19" i="5"/>
  <c r="E19" i="5"/>
  <c r="F7" i="5"/>
  <c r="F23" i="3"/>
  <c r="E23" i="3"/>
  <c r="F15" i="3"/>
  <c r="E15" i="3"/>
  <c r="J163" i="1"/>
  <c r="I163" i="1"/>
  <c r="H163" i="1"/>
  <c r="G163" i="1"/>
  <c r="F163" i="1"/>
  <c r="J153" i="1"/>
  <c r="I153" i="1"/>
  <c r="H153" i="1"/>
  <c r="G153" i="1"/>
  <c r="F153" i="1"/>
  <c r="J141" i="1"/>
  <c r="I141" i="1"/>
  <c r="H141" i="1"/>
  <c r="G141" i="1"/>
  <c r="F141" i="1"/>
  <c r="J129" i="1"/>
  <c r="I129" i="1"/>
  <c r="H129" i="1"/>
  <c r="G129" i="1"/>
  <c r="F129" i="1"/>
  <c r="J123" i="1"/>
  <c r="I123" i="1"/>
  <c r="H123" i="1"/>
  <c r="G123" i="1"/>
  <c r="F123" i="1"/>
  <c r="J114" i="1"/>
  <c r="I114" i="1"/>
  <c r="K114" i="1"/>
  <c r="H114" i="1"/>
  <c r="G114" i="1"/>
  <c r="F114" i="1"/>
  <c r="J103" i="1"/>
  <c r="I103" i="1"/>
  <c r="H103" i="1"/>
  <c r="G103" i="1"/>
  <c r="F103" i="1"/>
  <c r="J91" i="1"/>
  <c r="I91" i="1"/>
  <c r="H91" i="1"/>
  <c r="G91" i="1"/>
  <c r="F91" i="1"/>
  <c r="J84" i="1"/>
  <c r="I84" i="1"/>
  <c r="H84" i="1"/>
  <c r="G84" i="1"/>
  <c r="F84" i="1"/>
  <c r="J74" i="1"/>
  <c r="I74" i="1"/>
  <c r="H74" i="1"/>
  <c r="G74" i="1"/>
  <c r="F74" i="1"/>
  <c r="J64" i="1"/>
  <c r="I64" i="1"/>
  <c r="H64" i="1"/>
  <c r="G64" i="1"/>
  <c r="F64" i="1"/>
  <c r="J56" i="1"/>
  <c r="I56" i="1"/>
  <c r="H56" i="1"/>
  <c r="G56" i="1"/>
  <c r="F56" i="1"/>
  <c r="J44" i="1"/>
  <c r="I44" i="1"/>
  <c r="H44" i="1"/>
  <c r="G44" i="1"/>
  <c r="F44" i="1"/>
  <c r="J19" i="1"/>
  <c r="I19" i="1"/>
  <c r="H19" i="1"/>
  <c r="G19" i="1"/>
  <c r="F19" i="1"/>
  <c r="J7" i="1"/>
  <c r="I7" i="1"/>
  <c r="H7" i="1"/>
  <c r="G7" i="1"/>
  <c r="F7" i="1"/>
  <c r="J23" i="2"/>
  <c r="I23" i="2"/>
  <c r="H23" i="2"/>
  <c r="G23" i="2"/>
  <c r="F23" i="2"/>
  <c r="J15" i="2"/>
  <c r="I15" i="2"/>
  <c r="H15" i="2"/>
  <c r="G15" i="2"/>
  <c r="F15" i="2"/>
  <c r="C145" i="25" l="1"/>
  <c r="D145" i="25"/>
  <c r="C145" i="27"/>
  <c r="D145" i="27"/>
  <c r="C145" i="26"/>
  <c r="D145" i="26"/>
  <c r="C145" i="28"/>
  <c r="D145" i="28"/>
  <c r="E129" i="22"/>
  <c r="B28" i="15"/>
  <c r="E87" i="28"/>
  <c r="E65" i="26"/>
  <c r="D117" i="22"/>
  <c r="E117" i="22"/>
  <c r="C28" i="15"/>
  <c r="F166" i="27"/>
  <c r="F20" i="6"/>
  <c r="E87" i="26"/>
  <c r="F132" i="28"/>
  <c r="E57" i="27"/>
  <c r="E106" i="27"/>
  <c r="E20" i="28"/>
  <c r="E106" i="28"/>
  <c r="F144" i="28"/>
  <c r="E87" i="27"/>
  <c r="E94" i="25"/>
  <c r="F132" i="26"/>
  <c r="E166" i="26"/>
  <c r="E65" i="28"/>
  <c r="E94" i="26"/>
  <c r="F144" i="26"/>
  <c r="F142" i="1"/>
  <c r="C76" i="26"/>
  <c r="F142" i="5"/>
  <c r="E144" i="25"/>
  <c r="F21" i="7"/>
  <c r="C76" i="25"/>
  <c r="D76" i="25"/>
  <c r="D76" i="26"/>
  <c r="F94" i="27"/>
  <c r="D76" i="27"/>
  <c r="C76" i="27"/>
  <c r="F94" i="28"/>
  <c r="C76" i="28"/>
  <c r="D76" i="28"/>
  <c r="E117" i="28"/>
  <c r="E156" i="28"/>
  <c r="F19" i="28"/>
  <c r="F102" i="28"/>
  <c r="F106" i="28" s="1"/>
  <c r="F126" i="28"/>
  <c r="E65" i="27"/>
  <c r="F87" i="27"/>
  <c r="E166" i="27"/>
  <c r="F100" i="27"/>
  <c r="F106" i="27" s="1"/>
  <c r="E117" i="27"/>
  <c r="E156" i="27"/>
  <c r="F49" i="27"/>
  <c r="F57" i="27" s="1"/>
  <c r="F20" i="27"/>
  <c r="F132" i="27"/>
  <c r="F144" i="27"/>
  <c r="E106" i="26"/>
  <c r="E117" i="26"/>
  <c r="E156" i="26"/>
  <c r="E57" i="26"/>
  <c r="F91" i="26"/>
  <c r="F94" i="26" s="1"/>
  <c r="E20" i="26"/>
  <c r="F166" i="25"/>
  <c r="F144" i="25"/>
  <c r="F132" i="25"/>
  <c r="E132" i="25"/>
  <c r="E126" i="25"/>
  <c r="F126" i="25"/>
  <c r="E117" i="25"/>
  <c r="F117" i="25"/>
  <c r="E106" i="25"/>
  <c r="E87" i="25"/>
  <c r="F75" i="25"/>
  <c r="F65" i="25"/>
  <c r="E45" i="25"/>
  <c r="E20" i="25"/>
  <c r="F45" i="28"/>
  <c r="F57" i="28"/>
  <c r="F166" i="28"/>
  <c r="F87" i="28"/>
  <c r="F65" i="28"/>
  <c r="F75" i="28"/>
  <c r="E94" i="28"/>
  <c r="F13" i="28"/>
  <c r="E57" i="28"/>
  <c r="E75" i="28"/>
  <c r="F109" i="28"/>
  <c r="F117" i="28" s="1"/>
  <c r="F150" i="28"/>
  <c r="F156" i="28" s="1"/>
  <c r="E126" i="28"/>
  <c r="F159" i="28"/>
  <c r="E45" i="28"/>
  <c r="E132" i="28"/>
  <c r="E144" i="28"/>
  <c r="F126" i="27"/>
  <c r="F45" i="27"/>
  <c r="F65" i="27"/>
  <c r="F75" i="27"/>
  <c r="E20" i="27"/>
  <c r="E94" i="27"/>
  <c r="E75" i="27"/>
  <c r="F109" i="27"/>
  <c r="F117" i="27" s="1"/>
  <c r="F150" i="27"/>
  <c r="F156" i="27" s="1"/>
  <c r="E126" i="27"/>
  <c r="F159" i="27"/>
  <c r="E45" i="27"/>
  <c r="E132" i="27"/>
  <c r="E144" i="27"/>
  <c r="F45" i="26"/>
  <c r="F87" i="26"/>
  <c r="F166" i="26"/>
  <c r="F126" i="26"/>
  <c r="F65" i="26"/>
  <c r="F75" i="26"/>
  <c r="E75" i="26"/>
  <c r="F109" i="26"/>
  <c r="F117" i="26" s="1"/>
  <c r="F13" i="26"/>
  <c r="F20" i="26" s="1"/>
  <c r="F150" i="26"/>
  <c r="F156" i="26" s="1"/>
  <c r="F50" i="26"/>
  <c r="F57" i="26" s="1"/>
  <c r="E126" i="26"/>
  <c r="F159" i="26"/>
  <c r="E45" i="26"/>
  <c r="F97" i="26"/>
  <c r="F106" i="26" s="1"/>
  <c r="E132" i="26"/>
  <c r="E144" i="26"/>
  <c r="F57" i="25"/>
  <c r="F156" i="25"/>
  <c r="E156" i="25"/>
  <c r="E65" i="25"/>
  <c r="F90" i="25"/>
  <c r="F94" i="25" s="1"/>
  <c r="F99" i="25"/>
  <c r="F106" i="25" s="1"/>
  <c r="F12" i="25"/>
  <c r="F20" i="25" s="1"/>
  <c r="F26" i="25"/>
  <c r="F45" i="25" s="1"/>
  <c r="F80" i="25"/>
  <c r="F87" i="25" s="1"/>
  <c r="E57" i="25"/>
  <c r="E75" i="25"/>
  <c r="E166" i="25"/>
  <c r="F75" i="1"/>
  <c r="E75" i="5"/>
  <c r="F75" i="5"/>
  <c r="E142" i="5"/>
  <c r="D103" i="22"/>
  <c r="H142" i="1"/>
  <c r="I75" i="1"/>
  <c r="D57" i="22"/>
  <c r="E57" i="22"/>
  <c r="E103" i="22"/>
  <c r="G142" i="1"/>
  <c r="I142" i="1"/>
  <c r="J142" i="1"/>
  <c r="J75" i="1"/>
  <c r="H75" i="1"/>
  <c r="G75" i="1"/>
  <c r="A29" i="15"/>
  <c r="A27" i="15"/>
  <c r="G28" i="15" l="1"/>
  <c r="H28" i="15" s="1"/>
  <c r="E145" i="28"/>
  <c r="E145" i="26"/>
  <c r="F145" i="28"/>
  <c r="F145" i="26"/>
  <c r="E145" i="27"/>
  <c r="F145" i="25"/>
  <c r="F145" i="27"/>
  <c r="E145" i="25"/>
  <c r="F157" i="1"/>
  <c r="F164" i="1" s="1"/>
  <c r="F165" i="1" s="1"/>
  <c r="C146" i="26"/>
  <c r="C160" i="26" s="1"/>
  <c r="C167" i="26" s="1"/>
  <c r="F38" i="7"/>
  <c r="F45" i="7" s="1"/>
  <c r="F52" i="7" s="1"/>
  <c r="F53" i="7" s="1"/>
  <c r="E52" i="8"/>
  <c r="F143" i="1"/>
  <c r="H143" i="1"/>
  <c r="E157" i="5"/>
  <c r="E164" i="5" s="1"/>
  <c r="E165" i="5" s="1"/>
  <c r="I143" i="1"/>
  <c r="E143" i="5"/>
  <c r="J157" i="1"/>
  <c r="J164" i="1" s="1"/>
  <c r="J165" i="1" s="1"/>
  <c r="F143" i="5"/>
  <c r="C146" i="25"/>
  <c r="C160" i="25" s="1"/>
  <c r="C167" i="25" s="1"/>
  <c r="D109" i="22"/>
  <c r="G157" i="1"/>
  <c r="G164" i="1" s="1"/>
  <c r="G165" i="1" s="1"/>
  <c r="D146" i="25"/>
  <c r="D160" i="25" s="1"/>
  <c r="D167" i="25" s="1"/>
  <c r="D146" i="26"/>
  <c r="D160" i="26" s="1"/>
  <c r="D167" i="26" s="1"/>
  <c r="C146" i="27"/>
  <c r="C160" i="27" s="1"/>
  <c r="C167" i="27" s="1"/>
  <c r="D146" i="27"/>
  <c r="D160" i="27" s="1"/>
  <c r="D167" i="27" s="1"/>
  <c r="D146" i="28"/>
  <c r="D160" i="28" s="1"/>
  <c r="D167" i="28" s="1"/>
  <c r="C146" i="28"/>
  <c r="C160" i="28" s="1"/>
  <c r="C167" i="28" s="1"/>
  <c r="F20" i="28"/>
  <c r="F76" i="28" s="1"/>
  <c r="F76" i="25"/>
  <c r="E76" i="28"/>
  <c r="F76" i="27"/>
  <c r="E76" i="27"/>
  <c r="F76" i="26"/>
  <c r="E76" i="26"/>
  <c r="E76" i="25"/>
  <c r="E109" i="22"/>
  <c r="F157" i="5"/>
  <c r="F164" i="5" s="1"/>
  <c r="F165" i="5" s="1"/>
  <c r="I157" i="1"/>
  <c r="I164" i="1" s="1"/>
  <c r="I165" i="1" s="1"/>
  <c r="H157" i="1"/>
  <c r="H164" i="1" s="1"/>
  <c r="H165" i="1" s="1"/>
  <c r="G143" i="1"/>
  <c r="J143" i="1"/>
  <c r="F144" i="22"/>
  <c r="D144" i="22"/>
  <c r="F143" i="22"/>
  <c r="D143" i="22"/>
  <c r="F142" i="22"/>
  <c r="D142" i="22"/>
  <c r="F141" i="22"/>
  <c r="D141" i="22"/>
  <c r="F140" i="22"/>
  <c r="D140" i="22"/>
  <c r="F139" i="22"/>
  <c r="D139" i="22"/>
  <c r="F138" i="22"/>
  <c r="D138" i="22"/>
  <c r="F137" i="22"/>
  <c r="D137" i="22"/>
  <c r="F136" i="22"/>
  <c r="D136" i="22"/>
  <c r="F135" i="22"/>
  <c r="D135" i="22"/>
  <c r="F131" i="22"/>
  <c r="D131" i="22"/>
  <c r="F123" i="22"/>
  <c r="D123" i="22"/>
  <c r="E7" i="7"/>
  <c r="G15" i="20"/>
  <c r="E15" i="20"/>
  <c r="D15" i="20"/>
  <c r="G14" i="20"/>
  <c r="E14" i="20"/>
  <c r="D14" i="20"/>
  <c r="G13" i="20"/>
  <c r="E13" i="20"/>
  <c r="D13" i="20"/>
  <c r="E146" i="26" l="1"/>
  <c r="E160" i="26" s="1"/>
  <c r="E167" i="26" s="1"/>
  <c r="F146" i="26"/>
  <c r="F160" i="26" s="1"/>
  <c r="F167" i="26" s="1"/>
  <c r="F146" i="27"/>
  <c r="F160" i="27" s="1"/>
  <c r="F167" i="27" s="1"/>
  <c r="F146" i="28"/>
  <c r="F160" i="28" s="1"/>
  <c r="F167" i="28" s="1"/>
  <c r="E146" i="25"/>
  <c r="E160" i="25" s="1"/>
  <c r="E167" i="25" s="1"/>
  <c r="F146" i="25"/>
  <c r="F160" i="25" s="1"/>
  <c r="F167" i="25" s="1"/>
  <c r="E146" i="28"/>
  <c r="E160" i="28" s="1"/>
  <c r="E167" i="28" s="1"/>
  <c r="E146" i="27"/>
  <c r="E160" i="27" s="1"/>
  <c r="E167" i="27" s="1"/>
  <c r="E9" i="24"/>
  <c r="G6" i="22" l="1"/>
  <c r="F6" i="22"/>
  <c r="C6" i="22"/>
  <c r="D7" i="5"/>
  <c r="B164" i="21" l="1"/>
  <c r="B165" i="21"/>
  <c r="G7" i="5"/>
  <c r="G211" i="12" l="1"/>
  <c r="B211" i="12"/>
  <c r="A211" i="12"/>
  <c r="G113" i="12"/>
  <c r="B113" i="12"/>
  <c r="A113" i="12"/>
  <c r="E113" i="12"/>
  <c r="B15" i="22"/>
  <c r="C15" i="22"/>
  <c r="F15" i="22"/>
  <c r="G15" i="22"/>
  <c r="B14" i="22"/>
  <c r="C14" i="22"/>
  <c r="F14" i="22"/>
  <c r="G14" i="22"/>
  <c r="M13" i="2"/>
  <c r="D7" i="8"/>
  <c r="D17" i="8"/>
  <c r="D23" i="8"/>
  <c r="D33" i="8"/>
  <c r="D39" i="8"/>
  <c r="G11" i="8"/>
  <c r="A2" i="12"/>
  <c r="D41" i="8" l="1"/>
  <c r="D45" i="8" s="1"/>
  <c r="D46" i="8" s="1"/>
  <c r="B89" i="22" l="1"/>
  <c r="C89" i="22"/>
  <c r="F89" i="22"/>
  <c r="G89" i="22"/>
  <c r="E151" i="21" l="1"/>
  <c r="F151" i="21" s="1"/>
  <c r="E141" i="21"/>
  <c r="E138" i="21"/>
  <c r="F138" i="21" s="1"/>
  <c r="D166" i="21"/>
  <c r="C166" i="21"/>
  <c r="E165" i="21"/>
  <c r="F165" i="21" s="1"/>
  <c r="E164" i="21"/>
  <c r="F164" i="21" s="1"/>
  <c r="E162" i="21"/>
  <c r="F162" i="21" s="1"/>
  <c r="E159" i="21"/>
  <c r="E158" i="21"/>
  <c r="E155" i="21"/>
  <c r="E154" i="21"/>
  <c r="E153" i="21"/>
  <c r="E152" i="21"/>
  <c r="E150" i="21"/>
  <c r="E149" i="21"/>
  <c r="E143" i="21"/>
  <c r="E142" i="21"/>
  <c r="F166" i="21" l="1"/>
  <c r="E166" i="21"/>
  <c r="E136" i="21"/>
  <c r="E134" i="21"/>
  <c r="E131" i="21"/>
  <c r="E130" i="21"/>
  <c r="E129" i="21"/>
  <c r="E125" i="21"/>
  <c r="E124" i="21"/>
  <c r="E123" i="21"/>
  <c r="E122" i="21"/>
  <c r="E121" i="21"/>
  <c r="E120" i="21"/>
  <c r="E116" i="21"/>
  <c r="E115" i="21"/>
  <c r="E114" i="21"/>
  <c r="E113" i="21"/>
  <c r="E112" i="21"/>
  <c r="E111" i="21"/>
  <c r="E110" i="21"/>
  <c r="E109" i="21"/>
  <c r="E105" i="21"/>
  <c r="E104" i="21"/>
  <c r="E103" i="21"/>
  <c r="E102" i="21"/>
  <c r="E101" i="21"/>
  <c r="E100" i="21"/>
  <c r="E99" i="21"/>
  <c r="E98" i="21"/>
  <c r="E97" i="21"/>
  <c r="E93" i="21"/>
  <c r="E92" i="21"/>
  <c r="E91" i="21"/>
  <c r="E90" i="21"/>
  <c r="E86" i="21"/>
  <c r="E85" i="21"/>
  <c r="E84" i="21"/>
  <c r="E83" i="21"/>
  <c r="E80" i="21"/>
  <c r="E74" i="21"/>
  <c r="E73" i="21"/>
  <c r="E72" i="21"/>
  <c r="E71" i="21"/>
  <c r="E70" i="21"/>
  <c r="E69" i="21"/>
  <c r="E68" i="21"/>
  <c r="E64" i="21"/>
  <c r="E63" i="21"/>
  <c r="E62" i="21"/>
  <c r="E61" i="21"/>
  <c r="E60" i="21"/>
  <c r="E56" i="21"/>
  <c r="E55" i="21"/>
  <c r="E54" i="21"/>
  <c r="E53" i="21"/>
  <c r="E52" i="21"/>
  <c r="E51" i="21"/>
  <c r="E50" i="21"/>
  <c r="E49" i="21"/>
  <c r="E48" i="21"/>
  <c r="E44" i="21"/>
  <c r="E43" i="21"/>
  <c r="E42" i="21"/>
  <c r="E41" i="21"/>
  <c r="E40" i="21"/>
  <c r="E38" i="21"/>
  <c r="E37" i="21"/>
  <c r="E36" i="21"/>
  <c r="E35" i="21"/>
  <c r="E34" i="21"/>
  <c r="E33" i="21"/>
  <c r="E32" i="21"/>
  <c r="E31" i="21"/>
  <c r="E30" i="21"/>
  <c r="E28" i="21"/>
  <c r="E27" i="21"/>
  <c r="E26" i="21"/>
  <c r="E25" i="21"/>
  <c r="E22" i="21"/>
  <c r="E19" i="21"/>
  <c r="E18" i="21"/>
  <c r="E17" i="21"/>
  <c r="E16" i="21"/>
  <c r="E15" i="21"/>
  <c r="E14" i="21"/>
  <c r="E13" i="21"/>
  <c r="E12" i="21"/>
  <c r="E156" i="21" l="1"/>
  <c r="D156" i="21"/>
  <c r="C156" i="21"/>
  <c r="C17" i="9" l="1"/>
  <c r="C36" i="10" s="1"/>
  <c r="B17" i="9"/>
  <c r="B36" i="10" s="1"/>
  <c r="H74" i="5" l="1"/>
  <c r="G74" i="5"/>
  <c r="D74" i="5"/>
  <c r="C74" i="5"/>
  <c r="C163" i="1"/>
  <c r="L64" i="1"/>
  <c r="K64" i="1"/>
  <c r="E64" i="1"/>
  <c r="D64" i="1"/>
  <c r="C64" i="1"/>
  <c r="L56" i="1"/>
  <c r="K56" i="1"/>
  <c r="E56" i="1"/>
  <c r="D56" i="1"/>
  <c r="C56" i="1"/>
  <c r="C44" i="1"/>
  <c r="D44" i="1"/>
  <c r="E44" i="1"/>
  <c r="K44" i="1"/>
  <c r="L44" i="1"/>
  <c r="L19" i="1"/>
  <c r="K19" i="1"/>
  <c r="E19" i="1"/>
  <c r="D19" i="1"/>
  <c r="C19" i="1"/>
  <c r="G128" i="12" l="1"/>
  <c r="A128" i="12"/>
  <c r="B128" i="12"/>
  <c r="G30" i="12"/>
  <c r="B30" i="12"/>
  <c r="A30" i="12"/>
  <c r="E30" i="12"/>
  <c r="H34" i="7"/>
  <c r="G20" i="22"/>
  <c r="F20" i="22"/>
  <c r="C20" i="22"/>
  <c r="B20" i="22"/>
  <c r="E29" i="15"/>
  <c r="E27" i="15"/>
  <c r="E26" i="15"/>
  <c r="E25" i="15"/>
  <c r="D29" i="15"/>
  <c r="D27" i="15"/>
  <c r="D26" i="15"/>
  <c r="D25" i="15"/>
  <c r="F7" i="8" l="1"/>
  <c r="G7" i="7"/>
  <c r="L7" i="1"/>
  <c r="K7" i="1"/>
  <c r="E7" i="1"/>
  <c r="D7" i="1"/>
  <c r="C7" i="1"/>
  <c r="H7" i="5"/>
  <c r="G101" i="22"/>
  <c r="F101" i="22"/>
  <c r="C101" i="22"/>
  <c r="B101" i="22"/>
  <c r="H225" i="17" l="1"/>
  <c r="H224" i="17"/>
  <c r="H223" i="17"/>
  <c r="H222" i="17"/>
  <c r="H221" i="17"/>
  <c r="H220" i="17"/>
  <c r="H219" i="17"/>
  <c r="H218" i="17"/>
  <c r="M148" i="1"/>
  <c r="I148" i="5" s="1"/>
  <c r="H101" i="22" s="1"/>
  <c r="C131" i="22"/>
  <c r="B131" i="22"/>
  <c r="E291" i="12"/>
  <c r="J148" i="5" l="1"/>
  <c r="E211" i="12" s="1"/>
  <c r="F254" i="17"/>
  <c r="D254" i="17"/>
  <c r="C217" i="17" l="1"/>
  <c r="H217" i="17" s="1"/>
  <c r="L153" i="1"/>
  <c r="K153" i="1"/>
  <c r="E153" i="1"/>
  <c r="D153" i="1"/>
  <c r="C153" i="1"/>
  <c r="E114" i="12" l="1"/>
  <c r="E112" i="12"/>
  <c r="H153" i="5"/>
  <c r="G153" i="5"/>
  <c r="D153" i="5"/>
  <c r="C153" i="5"/>
  <c r="C144" i="22" l="1"/>
  <c r="C143" i="22"/>
  <c r="C142" i="22"/>
  <c r="C141" i="22"/>
  <c r="C140" i="22"/>
  <c r="C139" i="22"/>
  <c r="C138" i="22"/>
  <c r="C137" i="22"/>
  <c r="C136" i="22"/>
  <c r="C135" i="22"/>
  <c r="B144" i="22"/>
  <c r="B143" i="22"/>
  <c r="B142" i="22"/>
  <c r="B141" i="22"/>
  <c r="B140" i="22"/>
  <c r="B139" i="22"/>
  <c r="B138" i="22"/>
  <c r="B137" i="22"/>
  <c r="B136" i="22"/>
  <c r="B135" i="22"/>
  <c r="H252" i="17" l="1"/>
  <c r="H251" i="17"/>
  <c r="H250" i="17"/>
  <c r="H249" i="17"/>
  <c r="H248" i="17"/>
  <c r="H247" i="17"/>
  <c r="H246" i="17"/>
  <c r="H245" i="17"/>
  <c r="H244" i="17"/>
  <c r="H243" i="17"/>
  <c r="H242" i="17"/>
  <c r="H241" i="17"/>
  <c r="H240" i="17"/>
  <c r="H239" i="17"/>
  <c r="H238" i="17"/>
  <c r="H237" i="17"/>
  <c r="H234" i="17"/>
  <c r="H233" i="17"/>
  <c r="H232" i="17"/>
  <c r="H231" i="17"/>
  <c r="H230" i="17"/>
  <c r="H229" i="17"/>
  <c r="H228" i="17"/>
  <c r="H227" i="17"/>
  <c r="H201" i="17"/>
  <c r="H200" i="17"/>
  <c r="H199" i="17"/>
  <c r="H198" i="17"/>
  <c r="H197" i="17"/>
  <c r="H196" i="17"/>
  <c r="H195" i="17"/>
  <c r="H194" i="17"/>
  <c r="H189" i="17"/>
  <c r="H188" i="17"/>
  <c r="H187" i="17"/>
  <c r="H186" i="17"/>
  <c r="H185" i="17"/>
  <c r="H184" i="17"/>
  <c r="H183" i="17"/>
  <c r="H182" i="17"/>
  <c r="H122" i="17"/>
  <c r="H121" i="17"/>
  <c r="H120" i="17"/>
  <c r="H119" i="17"/>
  <c r="H118" i="17"/>
  <c r="H117" i="17"/>
  <c r="H116" i="17"/>
  <c r="H115" i="17"/>
  <c r="H114" i="17"/>
  <c r="H113" i="17"/>
  <c r="H112" i="17"/>
  <c r="H111" i="17"/>
  <c r="H110" i="17"/>
  <c r="H109" i="17"/>
  <c r="H108" i="17"/>
  <c r="H107" i="17"/>
  <c r="H103" i="17"/>
  <c r="H102" i="17"/>
  <c r="H101" i="17"/>
  <c r="H100" i="17"/>
  <c r="H99" i="17"/>
  <c r="H98" i="17"/>
  <c r="H97" i="17"/>
  <c r="H61" i="17"/>
  <c r="H60" i="17"/>
  <c r="H59" i="17"/>
  <c r="H58" i="17"/>
  <c r="H57" i="17"/>
  <c r="H56" i="17"/>
  <c r="H55" i="17"/>
  <c r="H54" i="17"/>
  <c r="H53" i="17"/>
  <c r="H52" i="17"/>
  <c r="H51" i="17"/>
  <c r="H50" i="17"/>
  <c r="H49" i="17"/>
  <c r="H48" i="17"/>
  <c r="H47" i="17"/>
  <c r="H43" i="17"/>
  <c r="H42" i="17"/>
  <c r="H41" i="17"/>
  <c r="H40" i="17"/>
  <c r="H39" i="17"/>
  <c r="H38" i="17"/>
  <c r="H37" i="17"/>
  <c r="H36" i="17"/>
  <c r="H35" i="17"/>
  <c r="H34" i="17"/>
  <c r="H33" i="17"/>
  <c r="H32" i="17"/>
  <c r="H31" i="17"/>
  <c r="H30" i="17"/>
  <c r="H29" i="17"/>
  <c r="H26" i="17"/>
  <c r="H25" i="17"/>
  <c r="H24" i="17"/>
  <c r="H23" i="17"/>
  <c r="H22" i="17"/>
  <c r="H21" i="17"/>
  <c r="H20" i="17"/>
  <c r="G116" i="22"/>
  <c r="G115" i="22"/>
  <c r="G114" i="22"/>
  <c r="G113" i="22"/>
  <c r="G112" i="22"/>
  <c r="G107" i="22"/>
  <c r="G106" i="22"/>
  <c r="G102" i="22"/>
  <c r="G100" i="22"/>
  <c r="G99" i="22"/>
  <c r="G98" i="22"/>
  <c r="G97" i="22"/>
  <c r="G96" i="22"/>
  <c r="G95" i="22"/>
  <c r="G94" i="22"/>
  <c r="G93" i="22"/>
  <c r="G92" i="22"/>
  <c r="G91" i="22"/>
  <c r="G90" i="22"/>
  <c r="G88" i="22"/>
  <c r="G87" i="22"/>
  <c r="G86" i="22"/>
  <c r="G85" i="22"/>
  <c r="G84" i="22"/>
  <c r="G83" i="22"/>
  <c r="G82" i="22"/>
  <c r="G81" i="22"/>
  <c r="G80" i="22"/>
  <c r="G79" i="22"/>
  <c r="G78" i="22"/>
  <c r="G77" i="22"/>
  <c r="G76" i="22"/>
  <c r="G75" i="22"/>
  <c r="G74" i="22"/>
  <c r="G73" i="22"/>
  <c r="G72" i="22"/>
  <c r="G71" i="22"/>
  <c r="G70" i="22"/>
  <c r="G69" i="22"/>
  <c r="G68" i="22"/>
  <c r="G67" i="22"/>
  <c r="G66" i="22"/>
  <c r="G65" i="22"/>
  <c r="G64" i="22"/>
  <c r="G63" i="22"/>
  <c r="G62" i="22"/>
  <c r="G61" i="22"/>
  <c r="G60" i="22"/>
  <c r="G56" i="22"/>
  <c r="G55" i="22"/>
  <c r="G54" i="22"/>
  <c r="G53" i="22"/>
  <c r="G52" i="22"/>
  <c r="G51" i="22"/>
  <c r="G50" i="22"/>
  <c r="G49" i="22"/>
  <c r="G48" i="22"/>
  <c r="G47" i="22"/>
  <c r="G45" i="22"/>
  <c r="G44" i="22"/>
  <c r="G43" i="22"/>
  <c r="G42" i="22"/>
  <c r="G41" i="22"/>
  <c r="G39" i="22"/>
  <c r="G38" i="22"/>
  <c r="G37" i="22"/>
  <c r="G36" i="22"/>
  <c r="G35" i="22"/>
  <c r="G34" i="22"/>
  <c r="G33" i="22"/>
  <c r="G32" i="22"/>
  <c r="G31" i="22"/>
  <c r="G29" i="22"/>
  <c r="G28" i="22"/>
  <c r="G27" i="22"/>
  <c r="G26" i="22"/>
  <c r="G25" i="22"/>
  <c r="G24" i="22"/>
  <c r="G23" i="22"/>
  <c r="G22" i="22"/>
  <c r="G19" i="22"/>
  <c r="G18" i="22"/>
  <c r="G17" i="22"/>
  <c r="G16" i="22"/>
  <c r="G13" i="22"/>
  <c r="F116" i="22"/>
  <c r="F115" i="22"/>
  <c r="F114" i="22"/>
  <c r="F113" i="22"/>
  <c r="F112" i="22"/>
  <c r="F107" i="22"/>
  <c r="F106" i="22"/>
  <c r="F102" i="22"/>
  <c r="F100" i="22"/>
  <c r="F99" i="22"/>
  <c r="F98" i="22"/>
  <c r="F97" i="22"/>
  <c r="F96" i="22"/>
  <c r="F95" i="22"/>
  <c r="F94" i="22"/>
  <c r="F93" i="22"/>
  <c r="F92" i="22"/>
  <c r="F90" i="22"/>
  <c r="F88" i="22"/>
  <c r="F87" i="22"/>
  <c r="F86" i="22"/>
  <c r="F85" i="22"/>
  <c r="F84" i="22"/>
  <c r="F83" i="22"/>
  <c r="F82" i="22"/>
  <c r="F81" i="22"/>
  <c r="F80" i="22"/>
  <c r="F79" i="22"/>
  <c r="F78" i="22"/>
  <c r="F77" i="22"/>
  <c r="F76" i="22"/>
  <c r="F75" i="22"/>
  <c r="F74" i="22"/>
  <c r="F73" i="22"/>
  <c r="F72" i="22"/>
  <c r="F71" i="22"/>
  <c r="F70" i="22"/>
  <c r="F69" i="22"/>
  <c r="F68" i="22"/>
  <c r="F67" i="22"/>
  <c r="F66" i="22"/>
  <c r="F65" i="22"/>
  <c r="F64" i="22"/>
  <c r="F63" i="22"/>
  <c r="F62" i="22"/>
  <c r="F61" i="22"/>
  <c r="F60" i="22"/>
  <c r="F56" i="22"/>
  <c r="F55" i="22"/>
  <c r="F54" i="22"/>
  <c r="F53" i="22"/>
  <c r="F52" i="22"/>
  <c r="F51" i="22"/>
  <c r="F50" i="22"/>
  <c r="F49" i="22"/>
  <c r="F48" i="22"/>
  <c r="F47" i="22"/>
  <c r="F45" i="22"/>
  <c r="F44" i="22"/>
  <c r="F43" i="22"/>
  <c r="F42" i="22"/>
  <c r="F41" i="22"/>
  <c r="F39" i="22"/>
  <c r="F38" i="22"/>
  <c r="F37" i="22"/>
  <c r="F36" i="22"/>
  <c r="F35" i="22"/>
  <c r="F34" i="22"/>
  <c r="F33" i="22"/>
  <c r="F32" i="22"/>
  <c r="F31" i="22"/>
  <c r="F29" i="22"/>
  <c r="F28" i="22"/>
  <c r="F27" i="22"/>
  <c r="F26" i="22"/>
  <c r="F25" i="22"/>
  <c r="F24" i="22"/>
  <c r="F23" i="22"/>
  <c r="F22" i="22"/>
  <c r="F19" i="22"/>
  <c r="F18" i="22"/>
  <c r="F17" i="22"/>
  <c r="F16" i="22"/>
  <c r="F13" i="22"/>
  <c r="G12" i="22"/>
  <c r="F12" i="22"/>
  <c r="C116" i="22"/>
  <c r="C115" i="22"/>
  <c r="C114" i="22"/>
  <c r="C113" i="22"/>
  <c r="C112" i="22"/>
  <c r="C107" i="22"/>
  <c r="C106" i="22"/>
  <c r="C102" i="22"/>
  <c r="C100" i="22"/>
  <c r="C99" i="22"/>
  <c r="C98" i="22"/>
  <c r="C97" i="22"/>
  <c r="C96" i="22"/>
  <c r="C95" i="22"/>
  <c r="C94" i="22"/>
  <c r="C93" i="22"/>
  <c r="C92" i="22"/>
  <c r="C91" i="22"/>
  <c r="C90" i="22"/>
  <c r="C88" i="22"/>
  <c r="C87" i="22"/>
  <c r="C86" i="22"/>
  <c r="C85" i="22"/>
  <c r="C84" i="22"/>
  <c r="C83" i="22"/>
  <c r="C82" i="22"/>
  <c r="C81" i="22"/>
  <c r="C80" i="22"/>
  <c r="C79" i="22"/>
  <c r="C78" i="22"/>
  <c r="C77" i="22"/>
  <c r="C76" i="22"/>
  <c r="C75" i="22"/>
  <c r="C74" i="22"/>
  <c r="C73" i="22"/>
  <c r="C72" i="22"/>
  <c r="C71" i="22"/>
  <c r="C70" i="22"/>
  <c r="C69" i="22"/>
  <c r="C68" i="22"/>
  <c r="C67" i="22"/>
  <c r="C66" i="22"/>
  <c r="C65" i="22"/>
  <c r="C64" i="22"/>
  <c r="C63" i="22"/>
  <c r="C62" i="22"/>
  <c r="C61" i="22"/>
  <c r="C60" i="22"/>
  <c r="C56" i="22"/>
  <c r="C55" i="22"/>
  <c r="C54" i="22"/>
  <c r="C53" i="22"/>
  <c r="C51" i="22"/>
  <c r="C50" i="22"/>
  <c r="C49" i="22"/>
  <c r="C48" i="22"/>
  <c r="C47" i="22"/>
  <c r="C45" i="22"/>
  <c r="C44" i="22"/>
  <c r="C43" i="22"/>
  <c r="C42" i="22"/>
  <c r="C41" i="22"/>
  <c r="C39" i="22"/>
  <c r="C38" i="22"/>
  <c r="C37" i="22"/>
  <c r="C36" i="22"/>
  <c r="C35" i="22"/>
  <c r="C34" i="22"/>
  <c r="C33" i="22"/>
  <c r="C32" i="22"/>
  <c r="C31" i="22"/>
  <c r="C29" i="22"/>
  <c r="C28" i="22"/>
  <c r="C27" i="22"/>
  <c r="C26" i="22"/>
  <c r="C25" i="22"/>
  <c r="C23" i="22"/>
  <c r="C22" i="22"/>
  <c r="C19" i="22"/>
  <c r="C18" i="22"/>
  <c r="C17" i="22"/>
  <c r="C16" i="22"/>
  <c r="C13" i="22"/>
  <c r="C12" i="22"/>
  <c r="B116" i="22"/>
  <c r="B115" i="22"/>
  <c r="B114" i="22"/>
  <c r="B113" i="22"/>
  <c r="B112" i="22"/>
  <c r="B107" i="22"/>
  <c r="B106" i="22"/>
  <c r="B102" i="22"/>
  <c r="B100" i="22"/>
  <c r="B99" i="22"/>
  <c r="B98" i="22"/>
  <c r="B97" i="22"/>
  <c r="B96" i="22"/>
  <c r="B95" i="22"/>
  <c r="B94" i="22"/>
  <c r="B93" i="22"/>
  <c r="B92" i="22"/>
  <c r="F117" i="22" l="1"/>
  <c r="B117" i="22"/>
  <c r="C117" i="22"/>
  <c r="G117" i="22"/>
  <c r="E18" i="15"/>
  <c r="E13" i="15"/>
  <c r="E15" i="15"/>
  <c r="E17" i="15"/>
  <c r="E16" i="15"/>
  <c r="E19" i="15"/>
  <c r="C17" i="15"/>
  <c r="D18" i="15"/>
  <c r="D19" i="15"/>
  <c r="C18" i="15"/>
  <c r="D17" i="15"/>
  <c r="D15" i="15"/>
  <c r="D16" i="15"/>
  <c r="G103" i="22"/>
  <c r="C103" i="22"/>
  <c r="F57" i="22"/>
  <c r="F103" i="22"/>
  <c r="G57" i="22"/>
  <c r="C57" i="22"/>
  <c r="C109" i="22" l="1"/>
  <c r="G109" i="22"/>
  <c r="F109" i="22"/>
  <c r="B91" i="22" l="1"/>
  <c r="B90" i="22"/>
  <c r="B88" i="22"/>
  <c r="B87" i="22"/>
  <c r="B86" i="22"/>
  <c r="B85" i="22"/>
  <c r="B84" i="22"/>
  <c r="B83" i="22"/>
  <c r="B82" i="22"/>
  <c r="B81" i="22"/>
  <c r="B80" i="22"/>
  <c r="B79" i="22"/>
  <c r="B78" i="22"/>
  <c r="B77" i="22"/>
  <c r="B76" i="22"/>
  <c r="B75" i="22"/>
  <c r="B74" i="22"/>
  <c r="B73" i="22"/>
  <c r="B72" i="22"/>
  <c r="B71" i="22"/>
  <c r="B70" i="22"/>
  <c r="B69" i="22"/>
  <c r="B68" i="22"/>
  <c r="B67" i="22"/>
  <c r="B66" i="22"/>
  <c r="B65" i="22"/>
  <c r="B64" i="22"/>
  <c r="B63" i="22"/>
  <c r="B62" i="22"/>
  <c r="B61" i="22"/>
  <c r="B60" i="22"/>
  <c r="B56" i="22"/>
  <c r="B55" i="22"/>
  <c r="B54" i="22"/>
  <c r="B53" i="22"/>
  <c r="B52" i="22"/>
  <c r="B51" i="22"/>
  <c r="B50" i="22"/>
  <c r="B49" i="22"/>
  <c r="B48" i="22"/>
  <c r="B47" i="22"/>
  <c r="B45" i="22"/>
  <c r="B44" i="22"/>
  <c r="B43" i="22"/>
  <c r="B42" i="22"/>
  <c r="B41" i="22"/>
  <c r="B39" i="22"/>
  <c r="B38" i="22"/>
  <c r="B37" i="22"/>
  <c r="B36" i="22"/>
  <c r="B35" i="22"/>
  <c r="B34" i="22"/>
  <c r="B33" i="22"/>
  <c r="B32" i="22"/>
  <c r="B31" i="22"/>
  <c r="B29" i="22"/>
  <c r="B28" i="22"/>
  <c r="B26" i="22"/>
  <c r="B27" i="22"/>
  <c r="B25" i="22"/>
  <c r="B24" i="22"/>
  <c r="B23" i="22"/>
  <c r="B22" i="22"/>
  <c r="B19" i="22"/>
  <c r="B18" i="22"/>
  <c r="B17" i="22"/>
  <c r="B16" i="22"/>
  <c r="B13" i="22"/>
  <c r="B12" i="22"/>
  <c r="B103" i="22" l="1"/>
  <c r="I101" i="22"/>
  <c r="B57" i="22"/>
  <c r="E20" i="21"/>
  <c r="C94" i="21"/>
  <c r="D94" i="21"/>
  <c r="E94" i="21"/>
  <c r="F159" i="21"/>
  <c r="F158" i="21"/>
  <c r="F155" i="21"/>
  <c r="F154" i="21"/>
  <c r="F153" i="21"/>
  <c r="F152" i="21"/>
  <c r="F150" i="21"/>
  <c r="F149" i="21"/>
  <c r="E144" i="21"/>
  <c r="D144" i="21"/>
  <c r="C144" i="21"/>
  <c r="F143" i="21"/>
  <c r="F142" i="21"/>
  <c r="F141" i="21"/>
  <c r="F136" i="21"/>
  <c r="F134" i="21"/>
  <c r="E132" i="21"/>
  <c r="D132" i="21"/>
  <c r="C132" i="21"/>
  <c r="F131" i="21"/>
  <c r="F130" i="21"/>
  <c r="F129" i="21"/>
  <c r="E126" i="21"/>
  <c r="D126" i="21"/>
  <c r="C126" i="21"/>
  <c r="F125" i="21"/>
  <c r="F124" i="21"/>
  <c r="F123" i="21"/>
  <c r="F122" i="21"/>
  <c r="F121" i="21"/>
  <c r="F120" i="21"/>
  <c r="E117" i="21"/>
  <c r="D117" i="21"/>
  <c r="C117" i="21"/>
  <c r="F116" i="21"/>
  <c r="F115" i="21"/>
  <c r="F114" i="21"/>
  <c r="F113" i="21"/>
  <c r="F112" i="21"/>
  <c r="F111" i="21"/>
  <c r="F110" i="21"/>
  <c r="F109" i="21"/>
  <c r="E106" i="21"/>
  <c r="D106" i="21"/>
  <c r="C106" i="21"/>
  <c r="F105" i="21"/>
  <c r="F104" i="21"/>
  <c r="F103" i="21"/>
  <c r="F102" i="21"/>
  <c r="F101" i="21"/>
  <c r="F100" i="21"/>
  <c r="F99" i="21"/>
  <c r="F98" i="21"/>
  <c r="F97" i="21"/>
  <c r="F93" i="21"/>
  <c r="F92" i="21"/>
  <c r="F91" i="21"/>
  <c r="F90" i="21"/>
  <c r="E87" i="21"/>
  <c r="D87" i="21"/>
  <c r="C87" i="21"/>
  <c r="F86" i="21"/>
  <c r="F85" i="21"/>
  <c r="F84" i="21"/>
  <c r="F83" i="21"/>
  <c r="F82" i="21"/>
  <c r="F80" i="21"/>
  <c r="E75" i="21"/>
  <c r="D75" i="21"/>
  <c r="C75" i="21"/>
  <c r="F74" i="21"/>
  <c r="F73" i="21"/>
  <c r="F72" i="21"/>
  <c r="F71" i="21"/>
  <c r="F70" i="21"/>
  <c r="F69" i="21"/>
  <c r="F68" i="21"/>
  <c r="E65" i="21"/>
  <c r="D65" i="21"/>
  <c r="C65" i="21"/>
  <c r="F64" i="21"/>
  <c r="F63" i="21"/>
  <c r="F62" i="21"/>
  <c r="F61" i="21"/>
  <c r="F60" i="21"/>
  <c r="E57" i="21"/>
  <c r="D57" i="21"/>
  <c r="C57" i="21"/>
  <c r="F56" i="21"/>
  <c r="F55" i="21"/>
  <c r="F54" i="21"/>
  <c r="F53" i="21"/>
  <c r="F52" i="21"/>
  <c r="F51" i="21"/>
  <c r="F50" i="21"/>
  <c r="F49" i="21"/>
  <c r="F48" i="21"/>
  <c r="E45" i="21"/>
  <c r="D45" i="21"/>
  <c r="C45" i="21"/>
  <c r="F44" i="21"/>
  <c r="F43" i="21"/>
  <c r="F42" i="21"/>
  <c r="F41" i="21"/>
  <c r="F40" i="21"/>
  <c r="F38" i="21"/>
  <c r="F37" i="21"/>
  <c r="F36" i="21"/>
  <c r="F35" i="21"/>
  <c r="F34" i="21"/>
  <c r="F33" i="21"/>
  <c r="F32" i="21"/>
  <c r="F31" i="21"/>
  <c r="F30" i="21"/>
  <c r="F28" i="21"/>
  <c r="F27" i="21"/>
  <c r="F26" i="21"/>
  <c r="F25" i="21"/>
  <c r="F22" i="21"/>
  <c r="D20" i="21"/>
  <c r="C20" i="21"/>
  <c r="F19" i="21"/>
  <c r="F18" i="21"/>
  <c r="F17" i="21"/>
  <c r="F16" i="21"/>
  <c r="F15" i="21"/>
  <c r="F14" i="21"/>
  <c r="F13" i="21"/>
  <c r="A4" i="20"/>
  <c r="A3" i="18"/>
  <c r="E56" i="18"/>
  <c r="E58" i="18" s="1"/>
  <c r="D56" i="18"/>
  <c r="D58" i="18" s="1"/>
  <c r="C56" i="18"/>
  <c r="C58" i="18" s="1"/>
  <c r="B56" i="18"/>
  <c r="B58" i="18" s="1"/>
  <c r="E42" i="18"/>
  <c r="E44" i="18" s="1"/>
  <c r="D42" i="18"/>
  <c r="D44" i="18" s="1"/>
  <c r="C42" i="18"/>
  <c r="C44" i="18" s="1"/>
  <c r="B42" i="18"/>
  <c r="B44" i="18" s="1"/>
  <c r="H29" i="16"/>
  <c r="B24" i="14" s="1"/>
  <c r="E145" i="21" l="1"/>
  <c r="C145" i="21"/>
  <c r="D145" i="21"/>
  <c r="F31" i="18"/>
  <c r="F30" i="18"/>
  <c r="F29" i="18"/>
  <c r="F28" i="18"/>
  <c r="F15" i="18"/>
  <c r="F13" i="18"/>
  <c r="F32" i="18"/>
  <c r="F27" i="18"/>
  <c r="F14" i="18"/>
  <c r="F33" i="18"/>
  <c r="F50" i="18"/>
  <c r="F49" i="18"/>
  <c r="F40" i="18"/>
  <c r="F39" i="18"/>
  <c r="F38" i="18"/>
  <c r="F37" i="18"/>
  <c r="F36" i="18"/>
  <c r="F18" i="18"/>
  <c r="F17" i="18"/>
  <c r="F16" i="18"/>
  <c r="F19" i="18"/>
  <c r="F53" i="18"/>
  <c r="F52" i="18"/>
  <c r="F51" i="18"/>
  <c r="F48" i="18"/>
  <c r="F20" i="18"/>
  <c r="F12" i="18"/>
  <c r="F47" i="18"/>
  <c r="B109" i="22"/>
  <c r="C76" i="21"/>
  <c r="F156" i="21"/>
  <c r="F12" i="21"/>
  <c r="F20" i="21" s="1"/>
  <c r="F94" i="21"/>
  <c r="F87" i="21"/>
  <c r="F126" i="21"/>
  <c r="F132" i="21"/>
  <c r="F144" i="21"/>
  <c r="E76" i="21"/>
  <c r="F106" i="21"/>
  <c r="F57" i="21"/>
  <c r="D76" i="21"/>
  <c r="F45" i="21"/>
  <c r="F117" i="21"/>
  <c r="F65" i="21"/>
  <c r="F75" i="21"/>
  <c r="F54" i="18"/>
  <c r="F21" i="18"/>
  <c r="F24" i="18"/>
  <c r="D60" i="18"/>
  <c r="D62" i="18" s="1"/>
  <c r="E60" i="18"/>
  <c r="E62" i="18" s="1"/>
  <c r="B60" i="18"/>
  <c r="B62" i="18" s="1"/>
  <c r="C60" i="18"/>
  <c r="C62" i="18" s="1"/>
  <c r="F145" i="21" l="1"/>
  <c r="H18" i="18"/>
  <c r="H38" i="18"/>
  <c r="G32" i="18"/>
  <c r="G31" i="18"/>
  <c r="G29" i="18"/>
  <c r="G28" i="18"/>
  <c r="G27" i="18"/>
  <c r="G15" i="18"/>
  <c r="G30" i="18"/>
  <c r="G14" i="18"/>
  <c r="G13" i="18"/>
  <c r="G33" i="18"/>
  <c r="H28" i="18"/>
  <c r="H31" i="18"/>
  <c r="H27" i="18"/>
  <c r="H32" i="18"/>
  <c r="H29" i="18"/>
  <c r="H13" i="18"/>
  <c r="H30" i="18"/>
  <c r="H33" i="18"/>
  <c r="H15" i="18"/>
  <c r="H14" i="18"/>
  <c r="H37" i="18"/>
  <c r="H40" i="18"/>
  <c r="G38" i="18"/>
  <c r="G37" i="18"/>
  <c r="G50" i="18"/>
  <c r="G36" i="18"/>
  <c r="G49" i="18"/>
  <c r="G40" i="18"/>
  <c r="G39" i="18"/>
  <c r="H36" i="18"/>
  <c r="H39" i="18"/>
  <c r="H49" i="18"/>
  <c r="H50" i="18"/>
  <c r="H53" i="18"/>
  <c r="H19" i="18"/>
  <c r="H52" i="18"/>
  <c r="H51" i="18"/>
  <c r="G51" i="18"/>
  <c r="G19" i="18"/>
  <c r="G18" i="18"/>
  <c r="G53" i="18"/>
  <c r="G17" i="18"/>
  <c r="G52" i="18"/>
  <c r="G16" i="18"/>
  <c r="G48" i="18"/>
  <c r="H48" i="18"/>
  <c r="H17" i="18"/>
  <c r="H16" i="18"/>
  <c r="H20" i="18"/>
  <c r="H47" i="18"/>
  <c r="H12" i="18"/>
  <c r="C146" i="21"/>
  <c r="C160" i="21" s="1"/>
  <c r="E146" i="21"/>
  <c r="E160" i="21" s="1"/>
  <c r="E167" i="21" s="1"/>
  <c r="D146" i="21"/>
  <c r="D160" i="21" s="1"/>
  <c r="D167" i="21" s="1"/>
  <c r="F76" i="21"/>
  <c r="H24" i="18"/>
  <c r="H21" i="18"/>
  <c r="H54" i="18"/>
  <c r="G47" i="18"/>
  <c r="G24" i="18"/>
  <c r="G21" i="18"/>
  <c r="G20" i="18"/>
  <c r="G12" i="18"/>
  <c r="G54" i="18"/>
  <c r="F146" i="21" l="1"/>
  <c r="F160" i="21" s="1"/>
  <c r="F167" i="21" s="1"/>
  <c r="F265" i="17" l="1"/>
  <c r="D265" i="17"/>
  <c r="H209" i="17"/>
  <c r="F207" i="17"/>
  <c r="D207" i="17"/>
  <c r="F179" i="17"/>
  <c r="D179" i="17"/>
  <c r="F173" i="17"/>
  <c r="D173" i="17"/>
  <c r="F164" i="17"/>
  <c r="D164" i="17"/>
  <c r="F153" i="17"/>
  <c r="D153" i="17"/>
  <c r="F141" i="17"/>
  <c r="D141" i="17"/>
  <c r="F134" i="17"/>
  <c r="D134" i="17"/>
  <c r="F125" i="17"/>
  <c r="D125" i="17"/>
  <c r="B3" i="16"/>
  <c r="F32" i="16"/>
  <c r="D32" i="16"/>
  <c r="H31" i="16"/>
  <c r="B26" i="14" s="1"/>
  <c r="H30" i="16"/>
  <c r="B25" i="14" s="1"/>
  <c r="H28" i="16"/>
  <c r="B23" i="14" s="1"/>
  <c r="H27" i="16"/>
  <c r="B21" i="14" s="1"/>
  <c r="H26" i="16"/>
  <c r="B20" i="14" s="1"/>
  <c r="F15" i="16"/>
  <c r="D15" i="16"/>
  <c r="G318" i="12"/>
  <c r="G317" i="12"/>
  <c r="G316" i="12"/>
  <c r="G315" i="12"/>
  <c r="G314" i="12"/>
  <c r="G313" i="12"/>
  <c r="G311" i="12"/>
  <c r="G310" i="12"/>
  <c r="G309" i="12"/>
  <c r="G308" i="12"/>
  <c r="G307" i="12"/>
  <c r="G306" i="12"/>
  <c r="G303" i="12"/>
  <c r="G302" i="12"/>
  <c r="G299" i="12"/>
  <c r="G298" i="12"/>
  <c r="G297" i="12"/>
  <c r="G296" i="12"/>
  <c r="G295" i="12"/>
  <c r="G294" i="12"/>
  <c r="B318" i="12"/>
  <c r="A318" i="12"/>
  <c r="B317" i="12"/>
  <c r="A317" i="12"/>
  <c r="B316" i="12"/>
  <c r="A316" i="12"/>
  <c r="B315" i="12"/>
  <c r="A315" i="12"/>
  <c r="B314" i="12"/>
  <c r="A314" i="12"/>
  <c r="B313" i="12"/>
  <c r="A313" i="12"/>
  <c r="B311" i="12"/>
  <c r="A311" i="12"/>
  <c r="B310" i="12"/>
  <c r="A310" i="12"/>
  <c r="B309" i="12"/>
  <c r="A309" i="12"/>
  <c r="B308" i="12"/>
  <c r="A308" i="12"/>
  <c r="B307" i="12"/>
  <c r="A307" i="12"/>
  <c r="B306" i="12"/>
  <c r="A306" i="12"/>
  <c r="B303" i="12"/>
  <c r="A303" i="12"/>
  <c r="B302" i="12"/>
  <c r="A302" i="12"/>
  <c r="B299" i="12"/>
  <c r="A299" i="12"/>
  <c r="B298" i="12"/>
  <c r="A298" i="12"/>
  <c r="B297" i="12"/>
  <c r="A297" i="12"/>
  <c r="B296" i="12"/>
  <c r="A296" i="12"/>
  <c r="B295" i="12"/>
  <c r="A295" i="12"/>
  <c r="B294" i="12"/>
  <c r="A294" i="12"/>
  <c r="D211" i="17" l="1"/>
  <c r="F211" i="17"/>
  <c r="F212" i="17" s="1"/>
  <c r="D212" i="17"/>
  <c r="I53" i="15"/>
  <c r="D258" i="17" l="1"/>
  <c r="D266" i="17" s="1"/>
  <c r="F258" i="17"/>
  <c r="F266" i="17" s="1"/>
  <c r="I48" i="15"/>
  <c r="I34" i="15"/>
  <c r="E30" i="15"/>
  <c r="D30" i="15"/>
  <c r="I49" i="15" l="1"/>
  <c r="I54" i="15" s="1"/>
  <c r="A3" i="14"/>
  <c r="E27" i="14"/>
  <c r="B27" i="14"/>
  <c r="D24" i="14"/>
  <c r="E16" i="14"/>
  <c r="I55" i="15" l="1"/>
  <c r="E295" i="12"/>
  <c r="E294" i="12"/>
  <c r="G293" i="12"/>
  <c r="G292" i="12"/>
  <c r="G291" i="12"/>
  <c r="G290" i="12"/>
  <c r="G289" i="12"/>
  <c r="G288" i="12"/>
  <c r="G287" i="12"/>
  <c r="G284" i="12"/>
  <c r="G283" i="12"/>
  <c r="G282" i="12"/>
  <c r="G280" i="12"/>
  <c r="G279" i="12"/>
  <c r="G278" i="12"/>
  <c r="G277" i="12"/>
  <c r="G276" i="12"/>
  <c r="G275" i="12"/>
  <c r="G274" i="12"/>
  <c r="G273" i="12"/>
  <c r="G272" i="12"/>
  <c r="G271" i="12"/>
  <c r="G270" i="12"/>
  <c r="G269" i="12"/>
  <c r="G268" i="12"/>
  <c r="G267" i="12"/>
  <c r="G266" i="12"/>
  <c r="G265" i="12"/>
  <c r="G264" i="12"/>
  <c r="G261" i="12"/>
  <c r="G260" i="12"/>
  <c r="G259" i="12"/>
  <c r="G257" i="12"/>
  <c r="G256" i="12"/>
  <c r="G255" i="12"/>
  <c r="G254" i="12"/>
  <c r="G253" i="12"/>
  <c r="G252" i="12"/>
  <c r="G251" i="12"/>
  <c r="G250" i="12"/>
  <c r="G249" i="12"/>
  <c r="G248" i="12"/>
  <c r="G247" i="12"/>
  <c r="G246" i="12"/>
  <c r="G245" i="12"/>
  <c r="G244" i="12"/>
  <c r="G243" i="12"/>
  <c r="G242" i="12"/>
  <c r="G241" i="12"/>
  <c r="G240" i="12"/>
  <c r="G239" i="12"/>
  <c r="G238" i="12"/>
  <c r="G237" i="12"/>
  <c r="G236" i="12"/>
  <c r="G235" i="12"/>
  <c r="G234" i="12"/>
  <c r="G233" i="12"/>
  <c r="G232" i="12"/>
  <c r="G231" i="12"/>
  <c r="G230" i="12"/>
  <c r="G229" i="12"/>
  <c r="G228" i="12"/>
  <c r="G227" i="12"/>
  <c r="G226" i="12"/>
  <c r="G225" i="12"/>
  <c r="G224" i="12"/>
  <c r="G223" i="12"/>
  <c r="G222" i="12"/>
  <c r="G221" i="12"/>
  <c r="G220" i="12"/>
  <c r="G219" i="12"/>
  <c r="G218" i="12"/>
  <c r="B293" i="12"/>
  <c r="B292" i="12"/>
  <c r="B291" i="12"/>
  <c r="B290" i="12"/>
  <c r="B289" i="12"/>
  <c r="B288" i="12"/>
  <c r="B287" i="12"/>
  <c r="B284" i="12"/>
  <c r="B283" i="12"/>
  <c r="B282" i="12"/>
  <c r="B280" i="12"/>
  <c r="B279" i="12"/>
  <c r="B278" i="12"/>
  <c r="B277" i="12"/>
  <c r="B276" i="12"/>
  <c r="B275" i="12"/>
  <c r="B274" i="12"/>
  <c r="B273" i="12"/>
  <c r="B272" i="12"/>
  <c r="B271" i="12"/>
  <c r="B270" i="12"/>
  <c r="B269" i="12"/>
  <c r="B268" i="12"/>
  <c r="B267" i="12"/>
  <c r="B266" i="12"/>
  <c r="B265" i="12"/>
  <c r="B264" i="12"/>
  <c r="B261" i="12"/>
  <c r="B260" i="12"/>
  <c r="B259" i="12"/>
  <c r="B257" i="12"/>
  <c r="B256" i="12"/>
  <c r="B255" i="12"/>
  <c r="B254" i="12"/>
  <c r="B253" i="12"/>
  <c r="B252" i="12"/>
  <c r="B251" i="12"/>
  <c r="B250" i="12"/>
  <c r="B249" i="12"/>
  <c r="B248" i="12"/>
  <c r="B247" i="12"/>
  <c r="B246" i="12"/>
  <c r="B245" i="12"/>
  <c r="B244" i="12"/>
  <c r="B243" i="12"/>
  <c r="B242" i="12"/>
  <c r="B241" i="12"/>
  <c r="B240" i="12"/>
  <c r="B239" i="12"/>
  <c r="B238" i="12"/>
  <c r="B237" i="12"/>
  <c r="B236" i="12"/>
  <c r="B235" i="12"/>
  <c r="B234" i="12"/>
  <c r="B233" i="12"/>
  <c r="B232" i="12"/>
  <c r="B231" i="12"/>
  <c r="B230" i="12"/>
  <c r="B229" i="12"/>
  <c r="B228" i="12"/>
  <c r="B227" i="12"/>
  <c r="B226" i="12"/>
  <c r="B225" i="12"/>
  <c r="B224" i="12"/>
  <c r="B223" i="12"/>
  <c r="B222" i="12"/>
  <c r="B221" i="12"/>
  <c r="B220" i="12"/>
  <c r="B219" i="12"/>
  <c r="B218" i="12"/>
  <c r="A293" i="12"/>
  <c r="A292" i="12"/>
  <c r="A291" i="12"/>
  <c r="A290" i="12"/>
  <c r="A289" i="12"/>
  <c r="A288" i="12"/>
  <c r="A287" i="12"/>
  <c r="A284" i="12"/>
  <c r="A283" i="12"/>
  <c r="A282" i="12"/>
  <c r="A280" i="12"/>
  <c r="A279" i="12"/>
  <c r="A278" i="12"/>
  <c r="A277" i="12"/>
  <c r="A276" i="12"/>
  <c r="A275" i="12"/>
  <c r="A274" i="12"/>
  <c r="A273" i="12"/>
  <c r="A272" i="12"/>
  <c r="A271" i="12"/>
  <c r="A270" i="12"/>
  <c r="A269" i="12"/>
  <c r="A268" i="12"/>
  <c r="A267" i="12"/>
  <c r="A266" i="12"/>
  <c r="A265" i="12"/>
  <c r="A264" i="12"/>
  <c r="A261" i="12"/>
  <c r="A260" i="12"/>
  <c r="A259" i="12"/>
  <c r="A257" i="12"/>
  <c r="A256" i="12"/>
  <c r="A255" i="12"/>
  <c r="A254" i="12"/>
  <c r="A253" i="12"/>
  <c r="A252" i="12"/>
  <c r="A251" i="12"/>
  <c r="A250" i="12"/>
  <c r="A249" i="12"/>
  <c r="A248" i="12"/>
  <c r="A247" i="12"/>
  <c r="A246" i="12"/>
  <c r="A245" i="12"/>
  <c r="A244" i="12"/>
  <c r="A243" i="12"/>
  <c r="A242" i="12"/>
  <c r="A241" i="12"/>
  <c r="A240" i="12"/>
  <c r="A239" i="12"/>
  <c r="A238" i="12"/>
  <c r="A237" i="12"/>
  <c r="A236" i="12"/>
  <c r="A235" i="12"/>
  <c r="A234" i="12"/>
  <c r="A233" i="12"/>
  <c r="A232" i="12"/>
  <c r="A231" i="12"/>
  <c r="A230" i="12"/>
  <c r="A229" i="12"/>
  <c r="A228" i="12"/>
  <c r="A227" i="12"/>
  <c r="A226" i="12"/>
  <c r="A225" i="12"/>
  <c r="A224" i="12"/>
  <c r="A223" i="12"/>
  <c r="A222" i="12"/>
  <c r="A221" i="12"/>
  <c r="A220" i="12"/>
  <c r="A219" i="12"/>
  <c r="A218" i="12"/>
  <c r="E119" i="12"/>
  <c r="E118" i="12"/>
  <c r="D119" i="12"/>
  <c r="D118" i="12"/>
  <c r="E293" i="12"/>
  <c r="E292" i="12"/>
  <c r="E288" i="12"/>
  <c r="D293" i="12"/>
  <c r="D292" i="12"/>
  <c r="D288" i="12"/>
  <c r="E290" i="12"/>
  <c r="E289" i="12"/>
  <c r="E287" i="12"/>
  <c r="E284" i="12"/>
  <c r="E280" i="12"/>
  <c r="E279" i="12"/>
  <c r="E278" i="12"/>
  <c r="E277" i="12"/>
  <c r="E276" i="12"/>
  <c r="E275" i="12"/>
  <c r="E274" i="12"/>
  <c r="E273" i="12"/>
  <c r="E272" i="12"/>
  <c r="E271" i="12"/>
  <c r="E247" i="12"/>
  <c r="E246" i="12"/>
  <c r="E245" i="12"/>
  <c r="E244" i="12"/>
  <c r="E243" i="12"/>
  <c r="E242" i="12"/>
  <c r="E241" i="12"/>
  <c r="E240" i="12"/>
  <c r="E239" i="12"/>
  <c r="E238" i="12"/>
  <c r="E237" i="12"/>
  <c r="E236" i="12"/>
  <c r="E235" i="12"/>
  <c r="E234" i="12"/>
  <c r="E233" i="12"/>
  <c r="G217" i="12"/>
  <c r="G216" i="12"/>
  <c r="G215" i="12"/>
  <c r="G214" i="12"/>
  <c r="G213" i="12"/>
  <c r="G212" i="12"/>
  <c r="G210" i="12"/>
  <c r="G209" i="12"/>
  <c r="G208" i="12"/>
  <c r="G207" i="12"/>
  <c r="G206" i="12"/>
  <c r="G205" i="12"/>
  <c r="G204" i="12"/>
  <c r="G203" i="12"/>
  <c r="G202" i="12"/>
  <c r="G201" i="12"/>
  <c r="G200" i="12"/>
  <c r="G199" i="12"/>
  <c r="G198" i="12"/>
  <c r="G197" i="12"/>
  <c r="G196" i="12"/>
  <c r="G195" i="12"/>
  <c r="G194" i="12"/>
  <c r="G193" i="12"/>
  <c r="G192" i="12"/>
  <c r="G191" i="12"/>
  <c r="G190" i="12"/>
  <c r="G189" i="12"/>
  <c r="G188" i="12"/>
  <c r="G187" i="12"/>
  <c r="G186" i="12"/>
  <c r="G185" i="12"/>
  <c r="G184" i="12"/>
  <c r="G183" i="12"/>
  <c r="G182" i="12"/>
  <c r="G181" i="12"/>
  <c r="G180" i="12"/>
  <c r="G179" i="12"/>
  <c r="G178" i="12"/>
  <c r="G177" i="12"/>
  <c r="G176" i="12"/>
  <c r="G175" i="12"/>
  <c r="G174" i="12"/>
  <c r="G173" i="12"/>
  <c r="G172" i="12"/>
  <c r="G171" i="12"/>
  <c r="G170" i="12"/>
  <c r="G169" i="12"/>
  <c r="G168" i="12"/>
  <c r="G167" i="12"/>
  <c r="G166" i="12"/>
  <c r="G165" i="12"/>
  <c r="G164" i="12"/>
  <c r="G163" i="12"/>
  <c r="G162" i="12"/>
  <c r="G161" i="12"/>
  <c r="G160" i="12"/>
  <c r="G159" i="12"/>
  <c r="G158" i="12"/>
  <c r="G157" i="12"/>
  <c r="G156" i="12"/>
  <c r="G155" i="12"/>
  <c r="G154" i="12"/>
  <c r="G153" i="12"/>
  <c r="G152" i="12"/>
  <c r="G151" i="12"/>
  <c r="G150" i="12"/>
  <c r="G149" i="12"/>
  <c r="G148" i="12"/>
  <c r="G147" i="12"/>
  <c r="G146" i="12"/>
  <c r="G145" i="12"/>
  <c r="G144" i="12"/>
  <c r="G143" i="12"/>
  <c r="G142" i="12"/>
  <c r="G141" i="12"/>
  <c r="G140" i="12"/>
  <c r="G139" i="12"/>
  <c r="G138" i="12"/>
  <c r="G137" i="12"/>
  <c r="G136" i="12"/>
  <c r="G135" i="12"/>
  <c r="G134" i="12"/>
  <c r="G133" i="12"/>
  <c r="G132" i="12"/>
  <c r="G131" i="12"/>
  <c r="G130" i="12"/>
  <c r="G129" i="12"/>
  <c r="G127" i="12"/>
  <c r="G126" i="12"/>
  <c r="G125" i="12"/>
  <c r="G124" i="12"/>
  <c r="G123" i="12"/>
  <c r="G122" i="12"/>
  <c r="G121" i="12"/>
  <c r="G120" i="12"/>
  <c r="G119" i="12"/>
  <c r="G118" i="12"/>
  <c r="G117" i="12"/>
  <c r="G116" i="12"/>
  <c r="G115" i="12"/>
  <c r="G114" i="12"/>
  <c r="G112" i="12"/>
  <c r="G111" i="12"/>
  <c r="G110" i="12"/>
  <c r="G109" i="12"/>
  <c r="G108" i="12"/>
  <c r="G107" i="12"/>
  <c r="G106" i="12"/>
  <c r="G105" i="12"/>
  <c r="G104" i="12"/>
  <c r="G103" i="12"/>
  <c r="G102" i="12"/>
  <c r="G101" i="12"/>
  <c r="G100" i="12"/>
  <c r="G99" i="12"/>
  <c r="G98" i="12"/>
  <c r="G97" i="12"/>
  <c r="G96" i="12"/>
  <c r="G95" i="12"/>
  <c r="G94" i="12"/>
  <c r="G93" i="12"/>
  <c r="G92" i="12"/>
  <c r="G91" i="12"/>
  <c r="G90" i="12"/>
  <c r="G89" i="12"/>
  <c r="G88" i="12"/>
  <c r="G87" i="12"/>
  <c r="G86" i="12"/>
  <c r="G85" i="12"/>
  <c r="G84" i="12"/>
  <c r="G83" i="12"/>
  <c r="G82" i="12"/>
  <c r="G81" i="12"/>
  <c r="G80" i="12"/>
  <c r="G79" i="12"/>
  <c r="G78" i="12"/>
  <c r="G77" i="12"/>
  <c r="G76" i="12"/>
  <c r="G75" i="12"/>
  <c r="G74" i="12"/>
  <c r="G73" i="12"/>
  <c r="G72" i="12"/>
  <c r="G71" i="12"/>
  <c r="G70" i="12"/>
  <c r="G69" i="12"/>
  <c r="G68" i="12"/>
  <c r="G67" i="12"/>
  <c r="G66" i="12"/>
  <c r="G65" i="12"/>
  <c r="G64" i="12"/>
  <c r="G63" i="12"/>
  <c r="G62" i="12"/>
  <c r="G61" i="12"/>
  <c r="G60" i="12"/>
  <c r="G59" i="12"/>
  <c r="G58" i="12"/>
  <c r="G57" i="12"/>
  <c r="G56" i="12"/>
  <c r="G55" i="12"/>
  <c r="G54" i="12"/>
  <c r="G53" i="12"/>
  <c r="G52" i="12"/>
  <c r="G51" i="12"/>
  <c r="G50" i="12"/>
  <c r="G49" i="12"/>
  <c r="G48" i="12"/>
  <c r="G47" i="12"/>
  <c r="G46" i="12"/>
  <c r="G45" i="12"/>
  <c r="G44" i="12"/>
  <c r="G43" i="12"/>
  <c r="G42" i="12"/>
  <c r="G41" i="12"/>
  <c r="G40" i="12"/>
  <c r="G39" i="12"/>
  <c r="G38" i="12"/>
  <c r="G37" i="12"/>
  <c r="G36" i="12"/>
  <c r="G35" i="12"/>
  <c r="G34" i="12"/>
  <c r="G33" i="12"/>
  <c r="G32" i="12"/>
  <c r="G31" i="12"/>
  <c r="G29" i="12"/>
  <c r="G28" i="12"/>
  <c r="G27" i="12"/>
  <c r="G26" i="12"/>
  <c r="G25" i="12"/>
  <c r="G24" i="12"/>
  <c r="G23" i="12"/>
  <c r="G22" i="12"/>
  <c r="B217" i="12"/>
  <c r="B216" i="12"/>
  <c r="B215" i="12"/>
  <c r="B214" i="12"/>
  <c r="B213" i="12"/>
  <c r="B212" i="12"/>
  <c r="B210" i="12"/>
  <c r="B209" i="12"/>
  <c r="B208" i="12"/>
  <c r="B207" i="12"/>
  <c r="B206" i="12"/>
  <c r="B205" i="12"/>
  <c r="B204" i="12"/>
  <c r="B203" i="12"/>
  <c r="B202" i="12"/>
  <c r="B201" i="12"/>
  <c r="B200" i="12"/>
  <c r="B199" i="12"/>
  <c r="B198" i="12"/>
  <c r="B197" i="12"/>
  <c r="B196" i="12"/>
  <c r="B195" i="12"/>
  <c r="B194" i="12"/>
  <c r="B193" i="12"/>
  <c r="B192" i="12"/>
  <c r="B191" i="12"/>
  <c r="B190" i="12"/>
  <c r="B189" i="12"/>
  <c r="B188" i="12"/>
  <c r="B187" i="12"/>
  <c r="B186" i="12"/>
  <c r="B185" i="12"/>
  <c r="B184" i="12"/>
  <c r="B183" i="12"/>
  <c r="B182" i="12"/>
  <c r="B181" i="12"/>
  <c r="B180" i="12"/>
  <c r="B179" i="12"/>
  <c r="B178" i="12"/>
  <c r="B177" i="12"/>
  <c r="B176" i="12"/>
  <c r="B175" i="12"/>
  <c r="B174" i="12"/>
  <c r="B173" i="12"/>
  <c r="B172" i="12"/>
  <c r="B171" i="12"/>
  <c r="B170" i="12"/>
  <c r="B169" i="12"/>
  <c r="B168" i="12"/>
  <c r="B167" i="12"/>
  <c r="B166" i="12"/>
  <c r="B165" i="12"/>
  <c r="B164" i="12"/>
  <c r="B163" i="12"/>
  <c r="B162" i="12"/>
  <c r="B161" i="12"/>
  <c r="B160" i="12"/>
  <c r="B159" i="12"/>
  <c r="B158" i="12"/>
  <c r="B157" i="12"/>
  <c r="B156" i="12"/>
  <c r="B155" i="12"/>
  <c r="B154" i="12"/>
  <c r="B153" i="12"/>
  <c r="B152" i="12"/>
  <c r="B151" i="12"/>
  <c r="B150" i="12"/>
  <c r="B149" i="12"/>
  <c r="B148" i="12"/>
  <c r="B147" i="12"/>
  <c r="B146" i="12"/>
  <c r="B145" i="12"/>
  <c r="B144" i="12"/>
  <c r="B143" i="12"/>
  <c r="B142" i="12"/>
  <c r="B141" i="12"/>
  <c r="B140" i="12"/>
  <c r="B139" i="12"/>
  <c r="B138" i="12"/>
  <c r="B137" i="12"/>
  <c r="B136" i="12"/>
  <c r="B135" i="12"/>
  <c r="B134" i="12"/>
  <c r="B133" i="12"/>
  <c r="B132" i="12"/>
  <c r="B131" i="12"/>
  <c r="B130" i="12"/>
  <c r="B129" i="12"/>
  <c r="B127" i="12"/>
  <c r="B126" i="12"/>
  <c r="B125" i="12"/>
  <c r="B124" i="12"/>
  <c r="B123" i="12"/>
  <c r="B122" i="12"/>
  <c r="B121" i="12"/>
  <c r="B120" i="12"/>
  <c r="B119" i="12"/>
  <c r="B118" i="12"/>
  <c r="B117" i="12"/>
  <c r="B116" i="12"/>
  <c r="B115" i="12"/>
  <c r="B114" i="12"/>
  <c r="B112" i="12"/>
  <c r="B111" i="12"/>
  <c r="B110" i="12"/>
  <c r="B109" i="12"/>
  <c r="B108" i="12"/>
  <c r="B107" i="12"/>
  <c r="B106" i="12"/>
  <c r="B105" i="12"/>
  <c r="B104" i="12"/>
  <c r="B103" i="12"/>
  <c r="B102" i="12"/>
  <c r="B101" i="12"/>
  <c r="B100" i="12"/>
  <c r="B99" i="12"/>
  <c r="B98" i="12"/>
  <c r="B97" i="12"/>
  <c r="B96" i="12"/>
  <c r="B95" i="12"/>
  <c r="B94" i="12"/>
  <c r="B93" i="12"/>
  <c r="B92" i="12"/>
  <c r="B91" i="12"/>
  <c r="B90" i="12"/>
  <c r="B89" i="12"/>
  <c r="B88" i="12"/>
  <c r="B87" i="12"/>
  <c r="B86" i="12"/>
  <c r="B85" i="12"/>
  <c r="B84" i="12"/>
  <c r="B83" i="12"/>
  <c r="B82" i="12"/>
  <c r="B81" i="12"/>
  <c r="B80" i="12"/>
  <c r="B79" i="12"/>
  <c r="B78" i="12"/>
  <c r="B77" i="12"/>
  <c r="B76" i="12"/>
  <c r="B75" i="12"/>
  <c r="B74" i="12"/>
  <c r="B73" i="12"/>
  <c r="B72" i="12"/>
  <c r="B71" i="12"/>
  <c r="B70" i="12"/>
  <c r="B69" i="12"/>
  <c r="B68" i="12"/>
  <c r="B67" i="12"/>
  <c r="B66" i="12"/>
  <c r="B65" i="12"/>
  <c r="B64" i="12"/>
  <c r="B63" i="12"/>
  <c r="B62" i="12"/>
  <c r="B61" i="12"/>
  <c r="B60" i="12"/>
  <c r="B59" i="12"/>
  <c r="B58" i="12"/>
  <c r="B57" i="12"/>
  <c r="B56" i="12"/>
  <c r="B55" i="12"/>
  <c r="B54" i="12"/>
  <c r="B53" i="12"/>
  <c r="B52" i="12"/>
  <c r="B51" i="12"/>
  <c r="B50" i="12"/>
  <c r="B49" i="12"/>
  <c r="B48" i="12"/>
  <c r="B47" i="12"/>
  <c r="B46" i="12"/>
  <c r="B45" i="12"/>
  <c r="B44" i="12"/>
  <c r="B43" i="12"/>
  <c r="B42" i="12"/>
  <c r="B41" i="12"/>
  <c r="B40" i="12"/>
  <c r="B39" i="12"/>
  <c r="B38" i="12"/>
  <c r="B37" i="12"/>
  <c r="B36" i="12"/>
  <c r="B35" i="12"/>
  <c r="B34" i="12"/>
  <c r="B33" i="12"/>
  <c r="B32" i="12"/>
  <c r="B31" i="12"/>
  <c r="B29" i="12"/>
  <c r="B28" i="12"/>
  <c r="B27" i="12"/>
  <c r="B26" i="12"/>
  <c r="B25" i="12"/>
  <c r="B24" i="12"/>
  <c r="B23" i="12"/>
  <c r="B22" i="12"/>
  <c r="A217" i="12"/>
  <c r="A216" i="12"/>
  <c r="A215" i="12"/>
  <c r="A214" i="12"/>
  <c r="A213" i="12"/>
  <c r="A212" i="12"/>
  <c r="A210" i="12"/>
  <c r="A209" i="12"/>
  <c r="A208" i="12"/>
  <c r="A207" i="12"/>
  <c r="A206" i="12"/>
  <c r="A205" i="12"/>
  <c r="A204" i="12"/>
  <c r="A203" i="12"/>
  <c r="A202" i="12"/>
  <c r="A201" i="12"/>
  <c r="A200" i="12"/>
  <c r="A199" i="12"/>
  <c r="A198" i="12"/>
  <c r="A197" i="12"/>
  <c r="A196" i="12"/>
  <c r="A195" i="12"/>
  <c r="A194" i="12"/>
  <c r="A193" i="12"/>
  <c r="A192" i="12"/>
  <c r="A191" i="12"/>
  <c r="A190" i="12"/>
  <c r="A189" i="12"/>
  <c r="A188" i="12"/>
  <c r="A187" i="12"/>
  <c r="A186" i="12"/>
  <c r="A185" i="12"/>
  <c r="A184" i="12"/>
  <c r="A183" i="12"/>
  <c r="A182" i="12"/>
  <c r="A181" i="12"/>
  <c r="A180" i="12"/>
  <c r="A179" i="12"/>
  <c r="A178" i="12"/>
  <c r="A177" i="12"/>
  <c r="A176" i="12"/>
  <c r="A175" i="12"/>
  <c r="A174" i="12"/>
  <c r="A173" i="12"/>
  <c r="A172" i="12"/>
  <c r="A171" i="12"/>
  <c r="A170" i="12"/>
  <c r="A169" i="12"/>
  <c r="A168" i="12"/>
  <c r="A167" i="12"/>
  <c r="A166" i="12"/>
  <c r="A165" i="12"/>
  <c r="A164" i="12"/>
  <c r="A163" i="12"/>
  <c r="A162" i="12"/>
  <c r="A161" i="12"/>
  <c r="A160" i="12"/>
  <c r="A159" i="12"/>
  <c r="A158" i="12"/>
  <c r="A157" i="12"/>
  <c r="A156" i="12"/>
  <c r="A155" i="12"/>
  <c r="A154" i="12"/>
  <c r="A153" i="12"/>
  <c r="A152" i="12"/>
  <c r="A151" i="12"/>
  <c r="A150" i="12"/>
  <c r="A149" i="12"/>
  <c r="A148" i="12"/>
  <c r="A147" i="12"/>
  <c r="A146" i="12"/>
  <c r="A145" i="12"/>
  <c r="A144" i="12"/>
  <c r="A143" i="12"/>
  <c r="A142" i="12"/>
  <c r="A141" i="12"/>
  <c r="A140" i="12"/>
  <c r="A139" i="12"/>
  <c r="A138" i="12"/>
  <c r="A137" i="12"/>
  <c r="A136" i="12"/>
  <c r="A135" i="12"/>
  <c r="A134" i="12"/>
  <c r="A133" i="12"/>
  <c r="A132" i="12"/>
  <c r="A131" i="12"/>
  <c r="A130" i="12"/>
  <c r="A129" i="12"/>
  <c r="A127" i="12"/>
  <c r="A126" i="12"/>
  <c r="A125" i="12"/>
  <c r="A124" i="12"/>
  <c r="A123" i="12"/>
  <c r="A122" i="12"/>
  <c r="A121" i="12"/>
  <c r="A120" i="12"/>
  <c r="A119" i="12"/>
  <c r="A118" i="12"/>
  <c r="A117" i="12"/>
  <c r="A116" i="12"/>
  <c r="A115" i="12"/>
  <c r="A114" i="12"/>
  <c r="A112" i="12"/>
  <c r="A111" i="12"/>
  <c r="A110" i="12"/>
  <c r="A109" i="12"/>
  <c r="A108" i="12"/>
  <c r="A107" i="12"/>
  <c r="A106" i="12"/>
  <c r="A105" i="12"/>
  <c r="A104" i="12"/>
  <c r="A103" i="12"/>
  <c r="A102" i="12"/>
  <c r="A101" i="12"/>
  <c r="A100" i="12"/>
  <c r="A99" i="12"/>
  <c r="A98" i="12"/>
  <c r="A97" i="12"/>
  <c r="A96" i="12"/>
  <c r="A95" i="12"/>
  <c r="A94" i="12"/>
  <c r="A93" i="12"/>
  <c r="A92" i="12"/>
  <c r="A91" i="12"/>
  <c r="A90" i="12"/>
  <c r="A89" i="12"/>
  <c r="A88" i="12"/>
  <c r="A87" i="12"/>
  <c r="A86" i="12"/>
  <c r="A85" i="12"/>
  <c r="A84" i="12"/>
  <c r="A83" i="12"/>
  <c r="A82" i="12"/>
  <c r="A81" i="12"/>
  <c r="A80" i="12"/>
  <c r="A79" i="12"/>
  <c r="A78" i="12"/>
  <c r="A77" i="12"/>
  <c r="A76" i="12"/>
  <c r="A75" i="12"/>
  <c r="A74" i="12"/>
  <c r="A73" i="12"/>
  <c r="A72" i="12"/>
  <c r="A71" i="12"/>
  <c r="A70" i="12"/>
  <c r="A69" i="12"/>
  <c r="A68" i="12"/>
  <c r="A67" i="12"/>
  <c r="A66" i="12"/>
  <c r="A65" i="12"/>
  <c r="A64" i="12"/>
  <c r="A63" i="12"/>
  <c r="A62" i="12"/>
  <c r="A61" i="12"/>
  <c r="A60" i="12"/>
  <c r="A59" i="12"/>
  <c r="A58" i="12"/>
  <c r="A57" i="12"/>
  <c r="A56" i="12"/>
  <c r="A55" i="12"/>
  <c r="A54" i="12"/>
  <c r="A53" i="12"/>
  <c r="A52" i="12"/>
  <c r="A51" i="12"/>
  <c r="A50" i="12"/>
  <c r="A49" i="12"/>
  <c r="A48" i="12"/>
  <c r="A47" i="12"/>
  <c r="A46" i="12"/>
  <c r="A45" i="12"/>
  <c r="A44" i="12"/>
  <c r="A43" i="12"/>
  <c r="A42" i="12"/>
  <c r="A41" i="12"/>
  <c r="A40" i="12"/>
  <c r="A39" i="12"/>
  <c r="A38" i="12"/>
  <c r="A37" i="12"/>
  <c r="A36" i="12"/>
  <c r="A35" i="12"/>
  <c r="A34" i="12"/>
  <c r="A33" i="12"/>
  <c r="A32" i="12"/>
  <c r="A31" i="12"/>
  <c r="A29" i="12"/>
  <c r="A28" i="12"/>
  <c r="A27" i="12"/>
  <c r="A26" i="12"/>
  <c r="A25" i="12"/>
  <c r="A24" i="12"/>
  <c r="A23" i="12"/>
  <c r="A22" i="12"/>
  <c r="E117" i="12"/>
  <c r="E116" i="12"/>
  <c r="E115" i="12"/>
  <c r="E111" i="12"/>
  <c r="E110" i="12"/>
  <c r="E109" i="12"/>
  <c r="E108" i="12"/>
  <c r="E107" i="12"/>
  <c r="E106" i="12"/>
  <c r="E105" i="12"/>
  <c r="E104" i="12"/>
  <c r="E103" i="12"/>
  <c r="E102" i="12"/>
  <c r="E101" i="12"/>
  <c r="E100" i="12"/>
  <c r="E99" i="12"/>
  <c r="E98" i="12"/>
  <c r="E97" i="12"/>
  <c r="E96" i="12"/>
  <c r="E95" i="12"/>
  <c r="E94" i="12"/>
  <c r="E93" i="12"/>
  <c r="E92" i="12"/>
  <c r="E91" i="12"/>
  <c r="E90" i="12"/>
  <c r="E89" i="12"/>
  <c r="E88" i="12"/>
  <c r="E87" i="12"/>
  <c r="E86" i="12"/>
  <c r="E85" i="12"/>
  <c r="E84" i="12"/>
  <c r="E83" i="12"/>
  <c r="E82" i="12"/>
  <c r="E81" i="12"/>
  <c r="E80" i="12"/>
  <c r="E79" i="12"/>
  <c r="E78" i="12"/>
  <c r="E77" i="12"/>
  <c r="E76" i="12"/>
  <c r="E75" i="12"/>
  <c r="E74" i="12"/>
  <c r="E73" i="12"/>
  <c r="E72" i="12"/>
  <c r="E71" i="12"/>
  <c r="E70" i="12"/>
  <c r="E69" i="12"/>
  <c r="E68" i="12"/>
  <c r="E67" i="12"/>
  <c r="E66" i="12"/>
  <c r="E65" i="12"/>
  <c r="E64" i="12"/>
  <c r="E63" i="12"/>
  <c r="E62" i="12"/>
  <c r="E61" i="12"/>
  <c r="E60" i="12"/>
  <c r="E59" i="12"/>
  <c r="E58" i="12"/>
  <c r="E57" i="12"/>
  <c r="E56" i="12"/>
  <c r="E55" i="12"/>
  <c r="E54" i="12"/>
  <c r="E53" i="12"/>
  <c r="E52" i="12"/>
  <c r="E51" i="12"/>
  <c r="E50" i="12"/>
  <c r="E49" i="12"/>
  <c r="E48" i="12"/>
  <c r="E47" i="12"/>
  <c r="E46" i="12"/>
  <c r="E45" i="12"/>
  <c r="E44" i="12"/>
  <c r="E43" i="12" l="1"/>
  <c r="E42" i="12"/>
  <c r="E41" i="12"/>
  <c r="E40" i="12"/>
  <c r="E39" i="12"/>
  <c r="E38" i="12"/>
  <c r="E37" i="12"/>
  <c r="E36" i="12"/>
  <c r="E35" i="12"/>
  <c r="E34" i="12"/>
  <c r="E33" i="12"/>
  <c r="E32" i="12"/>
  <c r="E31" i="12"/>
  <c r="E29" i="12" l="1"/>
  <c r="E28" i="12"/>
  <c r="E27" i="12"/>
  <c r="E26" i="12"/>
  <c r="E25" i="12"/>
  <c r="E24" i="12"/>
  <c r="E23" i="12"/>
  <c r="E22" i="12"/>
  <c r="G21" i="12"/>
  <c r="G20" i="12"/>
  <c r="G19" i="12"/>
  <c r="G18" i="12"/>
  <c r="G17" i="12"/>
  <c r="G16" i="12"/>
  <c r="G15" i="12"/>
  <c r="G14" i="12"/>
  <c r="G13" i="12"/>
  <c r="G12" i="12"/>
  <c r="G11" i="12"/>
  <c r="G10" i="12"/>
  <c r="G9" i="12"/>
  <c r="G8" i="12"/>
  <c r="G7" i="12"/>
  <c r="G6" i="12"/>
  <c r="G5" i="12"/>
  <c r="G4" i="12"/>
  <c r="G3" i="12"/>
  <c r="B21" i="12"/>
  <c r="B20" i="12"/>
  <c r="B19" i="12"/>
  <c r="B18" i="12"/>
  <c r="B17" i="12"/>
  <c r="B16" i="12"/>
  <c r="B15" i="12"/>
  <c r="B14" i="12"/>
  <c r="B13" i="12"/>
  <c r="B12" i="12"/>
  <c r="B11" i="12"/>
  <c r="B10" i="12"/>
  <c r="B9" i="12"/>
  <c r="B8" i="12"/>
  <c r="B7" i="12"/>
  <c r="B6" i="12"/>
  <c r="B5" i="12"/>
  <c r="B4" i="12"/>
  <c r="B3" i="12"/>
  <c r="A21" i="12"/>
  <c r="A20" i="12"/>
  <c r="A19" i="12"/>
  <c r="A18" i="12"/>
  <c r="A17" i="12"/>
  <c r="A16" i="12"/>
  <c r="A15" i="12"/>
  <c r="A14" i="12"/>
  <c r="A13" i="12"/>
  <c r="A12" i="12"/>
  <c r="A11" i="12"/>
  <c r="A10" i="12"/>
  <c r="A9" i="12"/>
  <c r="A8" i="12"/>
  <c r="A7" i="12"/>
  <c r="A6" i="12"/>
  <c r="A5" i="12"/>
  <c r="A4" i="12"/>
  <c r="A3" i="12"/>
  <c r="E11" i="12"/>
  <c r="E10" i="12"/>
  <c r="E9" i="12"/>
  <c r="E8" i="12"/>
  <c r="E7" i="12"/>
  <c r="E6" i="12"/>
  <c r="E5" i="12"/>
  <c r="E4" i="12"/>
  <c r="E3" i="12"/>
  <c r="E2" i="12"/>
  <c r="B2" i="12"/>
  <c r="G2" i="12" l="1"/>
  <c r="F27" i="11"/>
  <c r="E319" i="12" s="1"/>
  <c r="F25" i="11"/>
  <c r="E317" i="12" s="1"/>
  <c r="F24" i="11"/>
  <c r="E316" i="12" s="1"/>
  <c r="F21" i="11"/>
  <c r="E315" i="12" s="1"/>
  <c r="F20" i="11"/>
  <c r="F19" i="11"/>
  <c r="F16" i="11"/>
  <c r="E312" i="12" s="1"/>
  <c r="F14" i="11"/>
  <c r="E310" i="12" s="1"/>
  <c r="F12" i="11"/>
  <c r="E309" i="12" s="1"/>
  <c r="F11" i="11"/>
  <c r="E308" i="12" s="1"/>
  <c r="F10" i="11"/>
  <c r="F7" i="11"/>
  <c r="C7" i="11"/>
  <c r="F146" i="22" l="1"/>
  <c r="E314" i="12"/>
  <c r="E313" i="12"/>
  <c r="E307" i="12"/>
  <c r="I119" i="22"/>
  <c r="F28" i="11"/>
  <c r="E28" i="11"/>
  <c r="D28" i="11"/>
  <c r="C28" i="11"/>
  <c r="A4" i="9" l="1"/>
  <c r="C11" i="9"/>
  <c r="B11" i="9"/>
  <c r="G51" i="8" l="1"/>
  <c r="G43" i="8"/>
  <c r="H39" i="8"/>
  <c r="F39" i="8"/>
  <c r="C39" i="8"/>
  <c r="B39" i="8"/>
  <c r="G38" i="8"/>
  <c r="G37" i="8"/>
  <c r="G36" i="8"/>
  <c r="H33" i="8"/>
  <c r="F33" i="8"/>
  <c r="C33" i="8"/>
  <c r="B33" i="8"/>
  <c r="G32" i="8"/>
  <c r="G31" i="8"/>
  <c r="G30" i="8"/>
  <c r="G29" i="8"/>
  <c r="G28" i="8"/>
  <c r="G27" i="8"/>
  <c r="G26" i="8"/>
  <c r="H23" i="8"/>
  <c r="F23" i="8"/>
  <c r="C23" i="8"/>
  <c r="B23" i="8"/>
  <c r="G22" i="8"/>
  <c r="G21" i="8"/>
  <c r="G20" i="8"/>
  <c r="H17" i="8"/>
  <c r="F17" i="8"/>
  <c r="C17" i="8"/>
  <c r="B17" i="8"/>
  <c r="G16" i="8"/>
  <c r="G15" i="8"/>
  <c r="G14" i="8"/>
  <c r="G13" i="8"/>
  <c r="G12" i="8"/>
  <c r="G10" i="8"/>
  <c r="B41" i="8" l="1"/>
  <c r="B45" i="8" s="1"/>
  <c r="B46" i="8" s="1"/>
  <c r="F41" i="8"/>
  <c r="F45" i="8" s="1"/>
  <c r="F46" i="8" s="1"/>
  <c r="H41" i="8"/>
  <c r="H45" i="8" s="1"/>
  <c r="H46" i="8" s="1"/>
  <c r="G17" i="8"/>
  <c r="G33" i="8"/>
  <c r="G39" i="8"/>
  <c r="G23" i="8"/>
  <c r="C41" i="8"/>
  <c r="C45" i="8" s="1"/>
  <c r="C46" i="8" s="1"/>
  <c r="G41" i="8" l="1"/>
  <c r="G45" i="8" s="1"/>
  <c r="I51" i="7"/>
  <c r="G51" i="7"/>
  <c r="F125" i="22" s="1"/>
  <c r="E51" i="7"/>
  <c r="D125" i="22" s="1"/>
  <c r="D51" i="7"/>
  <c r="C125" i="22" s="1"/>
  <c r="C51" i="7"/>
  <c r="B125" i="22" s="1"/>
  <c r="H50" i="7"/>
  <c r="H49" i="7"/>
  <c r="H47" i="7"/>
  <c r="G50" i="15" s="1"/>
  <c r="H44" i="7"/>
  <c r="G46" i="15" s="1"/>
  <c r="H43" i="7"/>
  <c r="G45" i="15" s="1"/>
  <c r="H42" i="7"/>
  <c r="H41" i="7"/>
  <c r="H40" i="7"/>
  <c r="E266" i="12" s="1"/>
  <c r="I35" i="7"/>
  <c r="G35" i="7"/>
  <c r="E35" i="7"/>
  <c r="D35" i="7"/>
  <c r="C35" i="7"/>
  <c r="E265" i="12"/>
  <c r="H33" i="7"/>
  <c r="H30" i="7"/>
  <c r="E261" i="12" s="1"/>
  <c r="H29" i="7"/>
  <c r="H28" i="7"/>
  <c r="H26" i="7"/>
  <c r="H25" i="7"/>
  <c r="H24" i="7"/>
  <c r="E255" i="12" s="1"/>
  <c r="I20" i="7"/>
  <c r="G20" i="7"/>
  <c r="E20" i="7"/>
  <c r="D20" i="7"/>
  <c r="C20" i="7"/>
  <c r="H19" i="7"/>
  <c r="H18" i="7"/>
  <c r="H17" i="7"/>
  <c r="I14" i="7"/>
  <c r="G14" i="7"/>
  <c r="F127" i="22" s="1"/>
  <c r="E14" i="7"/>
  <c r="D127" i="22" s="1"/>
  <c r="D14" i="7"/>
  <c r="C127" i="22" s="1"/>
  <c r="C14" i="7"/>
  <c r="B127" i="22" s="1"/>
  <c r="H13" i="7"/>
  <c r="E251" i="12" s="1"/>
  <c r="H12" i="7"/>
  <c r="E250" i="12" s="1"/>
  <c r="H11" i="7"/>
  <c r="H10" i="7"/>
  <c r="B129" i="22" l="1"/>
  <c r="B25" i="15"/>
  <c r="C129" i="22"/>
  <c r="B26" i="15"/>
  <c r="D129" i="22"/>
  <c r="B27" i="15"/>
  <c r="F129" i="22"/>
  <c r="B29" i="15"/>
  <c r="G44" i="15"/>
  <c r="C27" i="15"/>
  <c r="C29" i="15"/>
  <c r="G52" i="15"/>
  <c r="G53" i="15" s="1"/>
  <c r="E264" i="12"/>
  <c r="G43" i="15"/>
  <c r="E252" i="12"/>
  <c r="E253" i="12"/>
  <c r="E248" i="12"/>
  <c r="E249" i="12"/>
  <c r="E254" i="12"/>
  <c r="E259" i="12"/>
  <c r="E260" i="12"/>
  <c r="E267" i="12"/>
  <c r="G47" i="15"/>
  <c r="E256" i="12"/>
  <c r="G42" i="15"/>
  <c r="C25" i="15"/>
  <c r="E257" i="12"/>
  <c r="C26" i="15"/>
  <c r="E268" i="12"/>
  <c r="D270" i="12"/>
  <c r="E270" i="12"/>
  <c r="E269" i="12"/>
  <c r="D269" i="12"/>
  <c r="D265" i="12"/>
  <c r="D21" i="7"/>
  <c r="E21" i="7"/>
  <c r="G21" i="7"/>
  <c r="H20" i="7"/>
  <c r="H51" i="7"/>
  <c r="H14" i="7"/>
  <c r="I21" i="7"/>
  <c r="H35" i="7"/>
  <c r="C21" i="7"/>
  <c r="E38" i="7" l="1"/>
  <c r="E45" i="7" s="1"/>
  <c r="D52" i="8"/>
  <c r="I38" i="7"/>
  <c r="I45" i="7" s="1"/>
  <c r="I52" i="7" s="1"/>
  <c r="H52" i="8"/>
  <c r="C38" i="7"/>
  <c r="C45" i="7" s="1"/>
  <c r="C52" i="7" s="1"/>
  <c r="B52" i="8"/>
  <c r="D38" i="7"/>
  <c r="D45" i="7" s="1"/>
  <c r="D52" i="7" s="1"/>
  <c r="C52" i="8"/>
  <c r="G38" i="7"/>
  <c r="G45" i="7" s="1"/>
  <c r="G52" i="7" s="1"/>
  <c r="F52" i="8"/>
  <c r="G29" i="15"/>
  <c r="H29" i="15" s="1"/>
  <c r="G27" i="15"/>
  <c r="H27" i="15" s="1"/>
  <c r="G26" i="15"/>
  <c r="H26" i="15" s="1"/>
  <c r="C30" i="15"/>
  <c r="G25" i="15"/>
  <c r="B30" i="15"/>
  <c r="G48" i="15"/>
  <c r="E52" i="7"/>
  <c r="H21" i="7"/>
  <c r="B4" i="6"/>
  <c r="I34" i="6"/>
  <c r="G34" i="6"/>
  <c r="E34" i="6"/>
  <c r="D34" i="6"/>
  <c r="C34" i="6"/>
  <c r="H33" i="6"/>
  <c r="C26" i="14" s="1"/>
  <c r="H32" i="6"/>
  <c r="C25" i="14" s="1"/>
  <c r="H31" i="6"/>
  <c r="C23" i="14" s="1"/>
  <c r="H30" i="6"/>
  <c r="E229" i="12" s="1"/>
  <c r="H29" i="6"/>
  <c r="H28" i="6"/>
  <c r="E227" i="12" s="1"/>
  <c r="H27" i="6"/>
  <c r="E226" i="12" s="1"/>
  <c r="H26" i="6"/>
  <c r="E225" i="12" s="1"/>
  <c r="H25" i="6"/>
  <c r="E224" i="12" s="1"/>
  <c r="H24" i="6"/>
  <c r="I19" i="6"/>
  <c r="G19" i="6"/>
  <c r="E19" i="6"/>
  <c r="D19" i="6"/>
  <c r="C19" i="6"/>
  <c r="H18" i="6"/>
  <c r="H17" i="6"/>
  <c r="I14" i="6"/>
  <c r="G14" i="6"/>
  <c r="E14" i="6"/>
  <c r="D14" i="6"/>
  <c r="C14" i="6"/>
  <c r="H13" i="6"/>
  <c r="H12" i="6"/>
  <c r="H11" i="6"/>
  <c r="G46" i="8" s="1"/>
  <c r="C53" i="7" l="1"/>
  <c r="I53" i="7"/>
  <c r="H38" i="7"/>
  <c r="H45" i="7" s="1"/>
  <c r="H52" i="7" s="1"/>
  <c r="G52" i="8"/>
  <c r="E53" i="7"/>
  <c r="D53" i="7"/>
  <c r="G53" i="7"/>
  <c r="C21" i="14"/>
  <c r="D21" i="14" s="1"/>
  <c r="C20" i="14"/>
  <c r="D20" i="14" s="1"/>
  <c r="E230" i="12"/>
  <c r="D23" i="14"/>
  <c r="E228" i="12"/>
  <c r="E223" i="12"/>
  <c r="C10" i="14"/>
  <c r="E231" i="12"/>
  <c r="E221" i="12"/>
  <c r="C14" i="14"/>
  <c r="E232" i="12"/>
  <c r="D26" i="14"/>
  <c r="E219" i="12"/>
  <c r="C11" i="14"/>
  <c r="E222" i="12"/>
  <c r="C15" i="14"/>
  <c r="E220" i="12"/>
  <c r="C12" i="14"/>
  <c r="G30" i="15"/>
  <c r="G31" i="15" s="1"/>
  <c r="G49" i="15" s="1"/>
  <c r="G54" i="15" s="1"/>
  <c r="H25" i="15"/>
  <c r="H30" i="15" s="1"/>
  <c r="E218" i="12"/>
  <c r="C20" i="6"/>
  <c r="H19" i="6"/>
  <c r="H14" i="6"/>
  <c r="H34" i="6"/>
  <c r="D20" i="6"/>
  <c r="E20" i="6"/>
  <c r="G20" i="6"/>
  <c r="I20" i="6"/>
  <c r="H53" i="7" l="1"/>
  <c r="C16" i="14"/>
  <c r="C27" i="14"/>
  <c r="G55" i="15" s="1"/>
  <c r="D25" i="14"/>
  <c r="D27" i="14" s="1"/>
  <c r="H20" i="6"/>
  <c r="H163" i="5"/>
  <c r="G8" i="22" s="1"/>
  <c r="G163" i="5"/>
  <c r="F8" i="22" s="1"/>
  <c r="D163" i="5"/>
  <c r="C8" i="22" s="1"/>
  <c r="C163" i="5"/>
  <c r="B8" i="22" s="1"/>
  <c r="H141" i="5"/>
  <c r="G141" i="5"/>
  <c r="D141" i="5"/>
  <c r="C141" i="5"/>
  <c r="H129" i="5"/>
  <c r="G129" i="5"/>
  <c r="D129" i="5"/>
  <c r="C129" i="5"/>
  <c r="H123" i="5"/>
  <c r="G123" i="5"/>
  <c r="D123" i="5"/>
  <c r="C123" i="5"/>
  <c r="H114" i="5"/>
  <c r="G114" i="5"/>
  <c r="D114" i="5"/>
  <c r="C114" i="5"/>
  <c r="H103" i="5"/>
  <c r="G103" i="5"/>
  <c r="D103" i="5"/>
  <c r="C103" i="5"/>
  <c r="H91" i="5"/>
  <c r="G91" i="5"/>
  <c r="D91" i="5"/>
  <c r="C91" i="5"/>
  <c r="H84" i="5"/>
  <c r="G84" i="5"/>
  <c r="D84" i="5"/>
  <c r="C84" i="5"/>
  <c r="H64" i="5"/>
  <c r="G64" i="5"/>
  <c r="D64" i="5"/>
  <c r="C64" i="5"/>
  <c r="H56" i="5"/>
  <c r="G56" i="5"/>
  <c r="D56" i="5"/>
  <c r="C56" i="5"/>
  <c r="H44" i="5"/>
  <c r="G44" i="5"/>
  <c r="D44" i="5"/>
  <c r="C44" i="5"/>
  <c r="H19" i="5"/>
  <c r="G19" i="5"/>
  <c r="D19" i="5"/>
  <c r="C19" i="5"/>
  <c r="G142" i="5" l="1"/>
  <c r="C142" i="5"/>
  <c r="H75" i="5"/>
  <c r="C75" i="5"/>
  <c r="D75" i="5"/>
  <c r="G75" i="5"/>
  <c r="D142" i="5"/>
  <c r="H142" i="5"/>
  <c r="C157" i="5" l="1"/>
  <c r="C164" i="5" s="1"/>
  <c r="H157" i="5"/>
  <c r="H164" i="5" s="1"/>
  <c r="D157" i="5"/>
  <c r="D164" i="5" s="1"/>
  <c r="D143" i="5"/>
  <c r="G143" i="5"/>
  <c r="C143" i="5"/>
  <c r="G157" i="5"/>
  <c r="G164" i="5" s="1"/>
  <c r="H143" i="5"/>
  <c r="B4" i="3" l="1"/>
  <c r="B4" i="2"/>
  <c r="H23" i="3" l="1"/>
  <c r="H165" i="5" s="1"/>
  <c r="G23" i="3"/>
  <c r="G165" i="5" s="1"/>
  <c r="D23" i="3"/>
  <c r="D165" i="5" s="1"/>
  <c r="C23" i="3"/>
  <c r="C165" i="5" s="1"/>
  <c r="H15" i="3"/>
  <c r="G15" i="3"/>
  <c r="D15" i="3"/>
  <c r="C15" i="3"/>
  <c r="L23" i="2" l="1"/>
  <c r="K23" i="2"/>
  <c r="E23" i="2"/>
  <c r="D23" i="2"/>
  <c r="C23" i="2"/>
  <c r="M22" i="2"/>
  <c r="I22" i="3" s="1"/>
  <c r="M21" i="2"/>
  <c r="I21" i="3" s="1"/>
  <c r="M20" i="2"/>
  <c r="I20" i="3" s="1"/>
  <c r="M19" i="2"/>
  <c r="I19" i="3" s="1"/>
  <c r="M18" i="2"/>
  <c r="I18" i="3" s="1"/>
  <c r="H112" i="22" s="1"/>
  <c r="L15" i="2"/>
  <c r="K15" i="2"/>
  <c r="E15" i="2"/>
  <c r="D15" i="2"/>
  <c r="C15" i="2"/>
  <c r="M14" i="2"/>
  <c r="I14" i="3" s="1"/>
  <c r="J14" i="3" s="1"/>
  <c r="I13" i="3"/>
  <c r="J13" i="3" s="1"/>
  <c r="M12" i="2"/>
  <c r="I12" i="3" s="1"/>
  <c r="J12" i="3" s="1"/>
  <c r="M11" i="2"/>
  <c r="I11" i="3" s="1"/>
  <c r="J11" i="3" s="1"/>
  <c r="M10" i="2"/>
  <c r="I10" i="3" s="1"/>
  <c r="L163" i="1"/>
  <c r="K163" i="1"/>
  <c r="E163" i="1"/>
  <c r="D163" i="1"/>
  <c r="M162" i="1"/>
  <c r="I162" i="5" s="1"/>
  <c r="M161" i="1"/>
  <c r="I161" i="5" s="1"/>
  <c r="J161" i="5" s="1"/>
  <c r="M159" i="1"/>
  <c r="I159" i="5" s="1"/>
  <c r="J159" i="5" s="1"/>
  <c r="M156" i="1"/>
  <c r="I156" i="5" s="1"/>
  <c r="M155" i="1"/>
  <c r="I155" i="5" s="1"/>
  <c r="M152" i="1"/>
  <c r="I152" i="5" s="1"/>
  <c r="M151" i="1"/>
  <c r="I151" i="5" s="1"/>
  <c r="M150" i="1"/>
  <c r="I150" i="5" s="1"/>
  <c r="M149" i="1"/>
  <c r="I149" i="5" s="1"/>
  <c r="M147" i="1"/>
  <c r="I147" i="5" s="1"/>
  <c r="J147" i="5" s="1"/>
  <c r="M146" i="1"/>
  <c r="L141" i="1"/>
  <c r="K141" i="1"/>
  <c r="E141" i="1"/>
  <c r="D141" i="1"/>
  <c r="C141" i="1"/>
  <c r="M140" i="1"/>
  <c r="I140" i="5" s="1"/>
  <c r="M139" i="1"/>
  <c r="I139" i="5" s="1"/>
  <c r="M138" i="1"/>
  <c r="I138" i="5" s="1"/>
  <c r="H98" i="22" s="1"/>
  <c r="I98" i="22" s="1"/>
  <c r="M135" i="1"/>
  <c r="I135" i="5" s="1"/>
  <c r="M133" i="1"/>
  <c r="I133" i="5" s="1"/>
  <c r="M131" i="1"/>
  <c r="I131" i="5" s="1"/>
  <c r="L129" i="1"/>
  <c r="K129" i="1"/>
  <c r="E129" i="1"/>
  <c r="D129" i="1"/>
  <c r="C129" i="1"/>
  <c r="M128" i="1"/>
  <c r="I128" i="5" s="1"/>
  <c r="M127" i="1"/>
  <c r="I127" i="5" s="1"/>
  <c r="M126" i="1"/>
  <c r="I126" i="5" s="1"/>
  <c r="H92" i="22" s="1"/>
  <c r="I92" i="22" s="1"/>
  <c r="L123" i="1"/>
  <c r="K123" i="1"/>
  <c r="E123" i="1"/>
  <c r="D123" i="1"/>
  <c r="C123" i="1"/>
  <c r="M122" i="1"/>
  <c r="I122" i="5" s="1"/>
  <c r="M121" i="1"/>
  <c r="I121" i="5" s="1"/>
  <c r="M120" i="1"/>
  <c r="I120" i="5" s="1"/>
  <c r="H89" i="22" s="1"/>
  <c r="I89" i="22" s="1"/>
  <c r="M119" i="1"/>
  <c r="I119" i="5" s="1"/>
  <c r="M118" i="1"/>
  <c r="I118" i="5" s="1"/>
  <c r="M117" i="1"/>
  <c r="I117" i="5" s="1"/>
  <c r="H86" i="22" s="1"/>
  <c r="I86" i="22" s="1"/>
  <c r="L114" i="1"/>
  <c r="E114" i="1"/>
  <c r="D114" i="1"/>
  <c r="C114" i="1"/>
  <c r="M113" i="1"/>
  <c r="I113" i="5" s="1"/>
  <c r="M112" i="1"/>
  <c r="I112" i="5" s="1"/>
  <c r="M111" i="1"/>
  <c r="I111" i="5" s="1"/>
  <c r="M110" i="1"/>
  <c r="I110" i="5" s="1"/>
  <c r="M109" i="1"/>
  <c r="I109" i="5" s="1"/>
  <c r="M108" i="1"/>
  <c r="I108" i="5" s="1"/>
  <c r="M107" i="1"/>
  <c r="I107" i="5" s="1"/>
  <c r="M106" i="1"/>
  <c r="I106" i="5" s="1"/>
  <c r="H78" i="22" s="1"/>
  <c r="I78" i="22" s="1"/>
  <c r="L103" i="1"/>
  <c r="K103" i="1"/>
  <c r="E103" i="1"/>
  <c r="D103" i="1"/>
  <c r="C103" i="1"/>
  <c r="M102" i="1"/>
  <c r="I102" i="5" s="1"/>
  <c r="M101" i="1"/>
  <c r="I101" i="5" s="1"/>
  <c r="M100" i="1"/>
  <c r="I100" i="5" s="1"/>
  <c r="M99" i="1"/>
  <c r="I99" i="5" s="1"/>
  <c r="M98" i="1"/>
  <c r="I98" i="5" s="1"/>
  <c r="M97" i="1"/>
  <c r="I97" i="5" s="1"/>
  <c r="M96" i="1"/>
  <c r="I96" i="5" s="1"/>
  <c r="M95" i="1"/>
  <c r="I95" i="5" s="1"/>
  <c r="H70" i="22" s="1"/>
  <c r="I70" i="22" s="1"/>
  <c r="M94" i="1"/>
  <c r="I94" i="5" s="1"/>
  <c r="L91" i="1"/>
  <c r="K91" i="1"/>
  <c r="E91" i="1"/>
  <c r="D91" i="1"/>
  <c r="C91" i="1"/>
  <c r="M90" i="1"/>
  <c r="I90" i="5" s="1"/>
  <c r="M89" i="1"/>
  <c r="I89" i="5" s="1"/>
  <c r="H67" i="22" s="1"/>
  <c r="I67" i="22" s="1"/>
  <c r="M88" i="1"/>
  <c r="I88" i="5" s="1"/>
  <c r="M87" i="1"/>
  <c r="I87" i="5" s="1"/>
  <c r="L84" i="1"/>
  <c r="K84" i="1"/>
  <c r="E84" i="1"/>
  <c r="D84" i="1"/>
  <c r="C84" i="1"/>
  <c r="M83" i="1"/>
  <c r="I83" i="5" s="1"/>
  <c r="M82" i="1"/>
  <c r="I82" i="5" s="1"/>
  <c r="M81" i="1"/>
  <c r="I81" i="5" s="1"/>
  <c r="M80" i="1"/>
  <c r="I80" i="5" s="1"/>
  <c r="M79" i="1"/>
  <c r="I79" i="5" s="1"/>
  <c r="H60" i="22" s="1"/>
  <c r="I60" i="22" s="1"/>
  <c r="L74" i="1"/>
  <c r="K74" i="1"/>
  <c r="E74" i="1"/>
  <c r="D74" i="1"/>
  <c r="C74" i="1"/>
  <c r="C75" i="1" s="1"/>
  <c r="M73" i="1"/>
  <c r="I73" i="5" s="1"/>
  <c r="M72" i="1"/>
  <c r="I72" i="5" s="1"/>
  <c r="M71" i="1"/>
  <c r="I71" i="5" s="1"/>
  <c r="M70" i="1"/>
  <c r="I70" i="5" s="1"/>
  <c r="M69" i="1"/>
  <c r="I69" i="5" s="1"/>
  <c r="M68" i="1"/>
  <c r="I68" i="5" s="1"/>
  <c r="M67" i="1"/>
  <c r="I67" i="5" s="1"/>
  <c r="M63" i="1"/>
  <c r="I63" i="5" s="1"/>
  <c r="M62" i="1"/>
  <c r="I62" i="5" s="1"/>
  <c r="M61" i="1"/>
  <c r="I61" i="5" s="1"/>
  <c r="M60" i="1"/>
  <c r="I60" i="5" s="1"/>
  <c r="M59" i="1"/>
  <c r="M55" i="1"/>
  <c r="I55" i="5" s="1"/>
  <c r="M54" i="1"/>
  <c r="I54" i="5" s="1"/>
  <c r="M53" i="1"/>
  <c r="I53" i="5" s="1"/>
  <c r="M52" i="1"/>
  <c r="I52" i="5" s="1"/>
  <c r="M51" i="1"/>
  <c r="I51" i="5" s="1"/>
  <c r="M50" i="1"/>
  <c r="I50" i="5" s="1"/>
  <c r="M49" i="1"/>
  <c r="I49" i="5" s="1"/>
  <c r="M48" i="1"/>
  <c r="I48" i="5" s="1"/>
  <c r="M47" i="1"/>
  <c r="M43" i="1"/>
  <c r="I43" i="5" s="1"/>
  <c r="M42" i="1"/>
  <c r="I42" i="5" s="1"/>
  <c r="J42" i="5" s="1"/>
  <c r="M41" i="1"/>
  <c r="I41" i="5" s="1"/>
  <c r="J41" i="5" s="1"/>
  <c r="M40" i="1"/>
  <c r="I40" i="5" s="1"/>
  <c r="J40" i="5" s="1"/>
  <c r="M39" i="1"/>
  <c r="I39" i="5" s="1"/>
  <c r="M37" i="1"/>
  <c r="I37" i="5" s="1"/>
  <c r="M36" i="1"/>
  <c r="I36" i="5" s="1"/>
  <c r="J36" i="5" s="1"/>
  <c r="M35" i="1"/>
  <c r="I35" i="5" s="1"/>
  <c r="J35" i="5" s="1"/>
  <c r="M34" i="1"/>
  <c r="I34" i="5" s="1"/>
  <c r="J34" i="5" s="1"/>
  <c r="M33" i="1"/>
  <c r="I33" i="5" s="1"/>
  <c r="J33" i="5" s="1"/>
  <c r="M32" i="1"/>
  <c r="I32" i="5" s="1"/>
  <c r="J32" i="5" s="1"/>
  <c r="M31" i="1"/>
  <c r="I31" i="5" s="1"/>
  <c r="J31" i="5" s="1"/>
  <c r="M30" i="1"/>
  <c r="I30" i="5" s="1"/>
  <c r="J30" i="5" s="1"/>
  <c r="M29" i="1"/>
  <c r="I29" i="5" s="1"/>
  <c r="M27" i="1"/>
  <c r="I27" i="5" s="1"/>
  <c r="M26" i="1"/>
  <c r="I26" i="5" s="1"/>
  <c r="M25" i="1"/>
  <c r="I25" i="5" s="1"/>
  <c r="M24" i="1"/>
  <c r="M21" i="1"/>
  <c r="I21" i="5" s="1"/>
  <c r="H20" i="22" s="1"/>
  <c r="M18" i="1"/>
  <c r="I18" i="5" s="1"/>
  <c r="M17" i="1"/>
  <c r="I17" i="5" s="1"/>
  <c r="M16" i="1"/>
  <c r="I16" i="5" s="1"/>
  <c r="M15" i="1"/>
  <c r="I15" i="5" s="1"/>
  <c r="M14" i="1"/>
  <c r="I14" i="5" s="1"/>
  <c r="H15" i="22" s="1"/>
  <c r="I15" i="22" s="1"/>
  <c r="M13" i="1"/>
  <c r="I13" i="5" s="1"/>
  <c r="H14" i="22" s="1"/>
  <c r="I14" i="22" s="1"/>
  <c r="M12" i="1"/>
  <c r="I12" i="5" s="1"/>
  <c r="M11" i="1"/>
  <c r="I11" i="5" s="1"/>
  <c r="H12" i="22" s="1"/>
  <c r="I12" i="22" s="1"/>
  <c r="I112" i="22" l="1"/>
  <c r="C142" i="1"/>
  <c r="H47" i="22"/>
  <c r="I47" i="22" s="1"/>
  <c r="I74" i="5"/>
  <c r="M153" i="1"/>
  <c r="I47" i="5"/>
  <c r="H31" i="22" s="1"/>
  <c r="I31" i="22" s="1"/>
  <c r="M56" i="1"/>
  <c r="I24" i="5"/>
  <c r="H22" i="22" s="1"/>
  <c r="I22" i="22" s="1"/>
  <c r="M44" i="1"/>
  <c r="I59" i="5"/>
  <c r="H41" i="22" s="1"/>
  <c r="I41" i="22" s="1"/>
  <c r="M64" i="1"/>
  <c r="E210" i="12"/>
  <c r="J27" i="5"/>
  <c r="H25" i="22"/>
  <c r="I25" i="22" s="1"/>
  <c r="J71" i="5"/>
  <c r="H51" i="22"/>
  <c r="I51" i="22" s="1"/>
  <c r="J119" i="5"/>
  <c r="H88" i="22"/>
  <c r="I88" i="22" s="1"/>
  <c r="J13" i="5"/>
  <c r="J29" i="5"/>
  <c r="H26" i="22"/>
  <c r="I26" i="22" s="1"/>
  <c r="J37" i="5"/>
  <c r="H27" i="22"/>
  <c r="I27" i="22" s="1"/>
  <c r="J52" i="5"/>
  <c r="H36" i="22"/>
  <c r="I36" i="22" s="1"/>
  <c r="J72" i="5"/>
  <c r="H52" i="22"/>
  <c r="I52" i="22" s="1"/>
  <c r="J80" i="5"/>
  <c r="H61" i="22"/>
  <c r="J100" i="5"/>
  <c r="H75" i="22"/>
  <c r="I75" i="22" s="1"/>
  <c r="J120" i="5"/>
  <c r="J131" i="5"/>
  <c r="H95" i="22"/>
  <c r="I95" i="22" s="1"/>
  <c r="J152" i="5"/>
  <c r="E215" i="12" s="1"/>
  <c r="H56" i="22"/>
  <c r="I56" i="22" s="1"/>
  <c r="J21" i="3"/>
  <c r="E20" i="12" s="1"/>
  <c r="H115" i="22"/>
  <c r="I115" i="22" s="1"/>
  <c r="J20" i="3"/>
  <c r="E19" i="12" s="1"/>
  <c r="H114" i="22"/>
  <c r="I114" i="22" s="1"/>
  <c r="J14" i="5"/>
  <c r="J39" i="5"/>
  <c r="H28" i="22"/>
  <c r="I28" i="22" s="1"/>
  <c r="J53" i="5"/>
  <c r="H37" i="22"/>
  <c r="I37" i="22" s="1"/>
  <c r="J73" i="5"/>
  <c r="H53" i="22"/>
  <c r="I53" i="22" s="1"/>
  <c r="J81" i="5"/>
  <c r="H62" i="22"/>
  <c r="I62" i="22" s="1"/>
  <c r="J87" i="5"/>
  <c r="H65" i="22"/>
  <c r="I65" i="22" s="1"/>
  <c r="J101" i="5"/>
  <c r="H76" i="22"/>
  <c r="I76" i="22" s="1"/>
  <c r="J107" i="5"/>
  <c r="H79" i="22"/>
  <c r="I79" i="22" s="1"/>
  <c r="J121" i="5"/>
  <c r="H90" i="22"/>
  <c r="I90" i="22" s="1"/>
  <c r="J127" i="5"/>
  <c r="H93" i="22"/>
  <c r="I93" i="22" s="1"/>
  <c r="J133" i="5"/>
  <c r="H96" i="22"/>
  <c r="I96" i="22" s="1"/>
  <c r="J155" i="5"/>
  <c r="H106" i="22"/>
  <c r="I106" i="22" s="1"/>
  <c r="J22" i="3"/>
  <c r="E21" i="12" s="1"/>
  <c r="H116" i="22"/>
  <c r="I116" i="22" s="1"/>
  <c r="J15" i="5"/>
  <c r="E124" i="12" s="1"/>
  <c r="H16" i="22"/>
  <c r="I16" i="22" s="1"/>
  <c r="J54" i="5"/>
  <c r="H38" i="22"/>
  <c r="I38" i="22" s="1"/>
  <c r="J60" i="5"/>
  <c r="H42" i="22"/>
  <c r="I42" i="22" s="1"/>
  <c r="J82" i="5"/>
  <c r="H63" i="22"/>
  <c r="I63" i="22" s="1"/>
  <c r="J88" i="5"/>
  <c r="E174" i="12" s="1"/>
  <c r="H66" i="22"/>
  <c r="I66" i="22" s="1"/>
  <c r="J94" i="5"/>
  <c r="H69" i="22"/>
  <c r="I69" i="22" s="1"/>
  <c r="J102" i="5"/>
  <c r="H77" i="22"/>
  <c r="I77" i="22" s="1"/>
  <c r="J108" i="5"/>
  <c r="H80" i="22"/>
  <c r="I80" i="22" s="1"/>
  <c r="J122" i="5"/>
  <c r="H91" i="22"/>
  <c r="I91" i="22" s="1"/>
  <c r="J128" i="5"/>
  <c r="H94" i="22"/>
  <c r="I94" i="22" s="1"/>
  <c r="J135" i="5"/>
  <c r="H97" i="22"/>
  <c r="I97" i="22" s="1"/>
  <c r="J156" i="5"/>
  <c r="E217" i="12" s="1"/>
  <c r="H107" i="22"/>
  <c r="I107" i="22" s="1"/>
  <c r="J113" i="5"/>
  <c r="H85" i="22"/>
  <c r="I85" i="22" s="1"/>
  <c r="J55" i="5"/>
  <c r="H39" i="22"/>
  <c r="I39" i="22" s="1"/>
  <c r="J61" i="5"/>
  <c r="H43" i="22"/>
  <c r="I43" i="22" s="1"/>
  <c r="J83" i="5"/>
  <c r="H64" i="22"/>
  <c r="I64" i="22" s="1"/>
  <c r="J109" i="5"/>
  <c r="H81" i="22"/>
  <c r="I81" i="22" s="1"/>
  <c r="J99" i="5"/>
  <c r="H74" i="22"/>
  <c r="I74" i="22" s="1"/>
  <c r="J151" i="5"/>
  <c r="H55" i="22"/>
  <c r="I55" i="22" s="1"/>
  <c r="J16" i="5"/>
  <c r="H17" i="22"/>
  <c r="I17" i="22" s="1"/>
  <c r="J48" i="5"/>
  <c r="H32" i="22"/>
  <c r="I32" i="22" s="1"/>
  <c r="J62" i="5"/>
  <c r="H44" i="22"/>
  <c r="I44" i="22" s="1"/>
  <c r="J68" i="5"/>
  <c r="H48" i="22"/>
  <c r="I48" i="22" s="1"/>
  <c r="J90" i="5"/>
  <c r="H68" i="22"/>
  <c r="I68" i="22" s="1"/>
  <c r="J96" i="5"/>
  <c r="H71" i="22"/>
  <c r="I71" i="22" s="1"/>
  <c r="J110" i="5"/>
  <c r="H82" i="22"/>
  <c r="I82" i="22" s="1"/>
  <c r="J139" i="5"/>
  <c r="H99" i="22"/>
  <c r="I99" i="22" s="1"/>
  <c r="J12" i="5"/>
  <c r="H13" i="22"/>
  <c r="J51" i="5"/>
  <c r="H35" i="22"/>
  <c r="I35" i="22" s="1"/>
  <c r="J17" i="5"/>
  <c r="H18" i="22"/>
  <c r="I18" i="22" s="1"/>
  <c r="J18" i="5"/>
  <c r="H19" i="22"/>
  <c r="I19" i="22" s="1"/>
  <c r="J25" i="5"/>
  <c r="H23" i="22"/>
  <c r="I23" i="22" s="1"/>
  <c r="J43" i="5"/>
  <c r="H29" i="22"/>
  <c r="I29" i="22" s="1"/>
  <c r="J49" i="5"/>
  <c r="H33" i="22"/>
  <c r="I33" i="22" s="1"/>
  <c r="J63" i="5"/>
  <c r="H45" i="22"/>
  <c r="I45" i="22" s="1"/>
  <c r="J69" i="5"/>
  <c r="H49" i="22"/>
  <c r="I49" i="22" s="1"/>
  <c r="J97" i="5"/>
  <c r="H72" i="22"/>
  <c r="I72" i="22" s="1"/>
  <c r="J111" i="5"/>
  <c r="H83" i="22"/>
  <c r="I83" i="22" s="1"/>
  <c r="J140" i="5"/>
  <c r="H100" i="22"/>
  <c r="I100" i="22" s="1"/>
  <c r="J149" i="5"/>
  <c r="H102" i="22"/>
  <c r="I102" i="22" s="1"/>
  <c r="J21" i="5"/>
  <c r="I20" i="22"/>
  <c r="J26" i="5"/>
  <c r="H24" i="22"/>
  <c r="I24" i="22" s="1"/>
  <c r="J50" i="5"/>
  <c r="H34" i="22"/>
  <c r="I34" i="22" s="1"/>
  <c r="J70" i="5"/>
  <c r="H50" i="22"/>
  <c r="I50" i="22" s="1"/>
  <c r="J98" i="5"/>
  <c r="H73" i="22"/>
  <c r="I73" i="22" s="1"/>
  <c r="J112" i="5"/>
  <c r="H84" i="22"/>
  <c r="I84" i="22" s="1"/>
  <c r="J118" i="5"/>
  <c r="H87" i="22"/>
  <c r="I87" i="22" s="1"/>
  <c r="J150" i="5"/>
  <c r="H54" i="22"/>
  <c r="I54" i="22" s="1"/>
  <c r="J19" i="3"/>
  <c r="C19" i="16" s="1"/>
  <c r="H113" i="22"/>
  <c r="I113" i="22" s="1"/>
  <c r="C260" i="17"/>
  <c r="H260" i="17" s="1"/>
  <c r="C262" i="17"/>
  <c r="H262" i="17" s="1"/>
  <c r="C256" i="17"/>
  <c r="H256" i="17" s="1"/>
  <c r="C216" i="17"/>
  <c r="H216" i="17" s="1"/>
  <c r="E140" i="12"/>
  <c r="C70" i="17"/>
  <c r="H70" i="17" s="1"/>
  <c r="E135" i="12"/>
  <c r="C65" i="17"/>
  <c r="H65" i="17" s="1"/>
  <c r="E143" i="12"/>
  <c r="C74" i="17"/>
  <c r="H74" i="17" s="1"/>
  <c r="E136" i="12"/>
  <c r="C66" i="17"/>
  <c r="H66" i="17" s="1"/>
  <c r="E144" i="12"/>
  <c r="C75" i="17"/>
  <c r="H75" i="17" s="1"/>
  <c r="E137" i="12"/>
  <c r="C67" i="17"/>
  <c r="H67" i="17" s="1"/>
  <c r="E145" i="12"/>
  <c r="C76" i="17"/>
  <c r="H76" i="17" s="1"/>
  <c r="E134" i="12"/>
  <c r="C64" i="17"/>
  <c r="H64" i="17" s="1"/>
  <c r="E138" i="12"/>
  <c r="C68" i="17"/>
  <c r="H68" i="17" s="1"/>
  <c r="E139" i="12"/>
  <c r="C69" i="17"/>
  <c r="H69" i="17" s="1"/>
  <c r="E16" i="12"/>
  <c r="C14" i="16"/>
  <c r="H14" i="16" s="1"/>
  <c r="B15" i="14" s="1"/>
  <c r="D15" i="14" s="1"/>
  <c r="E13" i="12"/>
  <c r="C11" i="16"/>
  <c r="H11" i="16" s="1"/>
  <c r="B11" i="14" s="1"/>
  <c r="D11" i="14" s="1"/>
  <c r="E14" i="12"/>
  <c r="C12" i="16"/>
  <c r="H12" i="16" s="1"/>
  <c r="B12" i="14" s="1"/>
  <c r="D12" i="14" s="1"/>
  <c r="E15" i="12"/>
  <c r="C13" i="16"/>
  <c r="H13" i="16" s="1"/>
  <c r="B14" i="14" s="1"/>
  <c r="D14" i="14" s="1"/>
  <c r="I146" i="5"/>
  <c r="J117" i="5"/>
  <c r="I123" i="5"/>
  <c r="J79" i="5"/>
  <c r="I84" i="5"/>
  <c r="I114" i="5"/>
  <c r="J106" i="5"/>
  <c r="J126" i="5"/>
  <c r="I129" i="5"/>
  <c r="J162" i="5"/>
  <c r="I163" i="5"/>
  <c r="H8" i="22" s="1"/>
  <c r="I8" i="22" s="1"/>
  <c r="J67" i="5"/>
  <c r="I91" i="5"/>
  <c r="J89" i="5"/>
  <c r="I103" i="5"/>
  <c r="J95" i="5"/>
  <c r="I141" i="5"/>
  <c r="J138" i="5"/>
  <c r="J11" i="5"/>
  <c r="I19" i="5"/>
  <c r="M129" i="1"/>
  <c r="M163" i="1"/>
  <c r="I15" i="3"/>
  <c r="J10" i="3"/>
  <c r="I23" i="3"/>
  <c r="J18" i="3"/>
  <c r="C18" i="16" s="1"/>
  <c r="H18" i="16" s="1"/>
  <c r="M103" i="1"/>
  <c r="K142" i="1"/>
  <c r="D75" i="1"/>
  <c r="M19" i="1"/>
  <c r="M91" i="1"/>
  <c r="M84" i="1"/>
  <c r="D142" i="1"/>
  <c r="M74" i="1"/>
  <c r="M114" i="1"/>
  <c r="M123" i="1"/>
  <c r="E142" i="1"/>
  <c r="K75" i="1"/>
  <c r="L142" i="1"/>
  <c r="E75" i="1"/>
  <c r="L75" i="1"/>
  <c r="M141" i="1"/>
  <c r="M15" i="2"/>
  <c r="M23" i="2"/>
  <c r="H117" i="22" l="1"/>
  <c r="I117" i="22"/>
  <c r="I153" i="5"/>
  <c r="H105" i="22"/>
  <c r="I56" i="5"/>
  <c r="J47" i="5"/>
  <c r="E147" i="12" s="1"/>
  <c r="I44" i="5"/>
  <c r="J24" i="5"/>
  <c r="I64" i="5"/>
  <c r="J59" i="5"/>
  <c r="D157" i="1"/>
  <c r="D164" i="1" s="1"/>
  <c r="D165" i="1" s="1"/>
  <c r="J74" i="5"/>
  <c r="E195" i="12"/>
  <c r="E150" i="12"/>
  <c r="E208" i="12"/>
  <c r="E160" i="12"/>
  <c r="C18" i="17"/>
  <c r="H18" i="17" s="1"/>
  <c r="C205" i="17"/>
  <c r="H205" i="17" s="1"/>
  <c r="E162" i="12"/>
  <c r="E214" i="12"/>
  <c r="E158" i="12"/>
  <c r="C193" i="17"/>
  <c r="H193" i="17" s="1"/>
  <c r="B20" i="15" s="1"/>
  <c r="F20" i="15" s="1"/>
  <c r="H20" i="15" s="1"/>
  <c r="E185" i="12"/>
  <c r="E157" i="12"/>
  <c r="E216" i="12"/>
  <c r="E187" i="12"/>
  <c r="C124" i="17"/>
  <c r="H124" i="17" s="1"/>
  <c r="E197" i="12"/>
  <c r="E152" i="12"/>
  <c r="E131" i="12"/>
  <c r="C81" i="17"/>
  <c r="H81" i="17" s="1"/>
  <c r="C149" i="17"/>
  <c r="H149" i="17" s="1"/>
  <c r="C87" i="17"/>
  <c r="H87" i="17" s="1"/>
  <c r="C178" i="17"/>
  <c r="H178" i="17" s="1"/>
  <c r="C86" i="17"/>
  <c r="H86" i="17" s="1"/>
  <c r="C151" i="17"/>
  <c r="H151" i="17" s="1"/>
  <c r="C150" i="17"/>
  <c r="H150" i="17" s="1"/>
  <c r="C71" i="17"/>
  <c r="H71" i="17" s="1"/>
  <c r="C148" i="17"/>
  <c r="H148" i="17" s="1"/>
  <c r="C147" i="17"/>
  <c r="H147" i="17" s="1"/>
  <c r="E146" i="12"/>
  <c r="E151" i="12"/>
  <c r="C146" i="17"/>
  <c r="H146" i="17" s="1"/>
  <c r="C80" i="17"/>
  <c r="H80" i="17" s="1"/>
  <c r="E189" i="12"/>
  <c r="C163" i="17"/>
  <c r="H163" i="17" s="1"/>
  <c r="E199" i="12"/>
  <c r="C138" i="17"/>
  <c r="H138" i="17" s="1"/>
  <c r="C15" i="17"/>
  <c r="H15" i="17" s="1"/>
  <c r="C177" i="17"/>
  <c r="H177" i="17" s="1"/>
  <c r="E173" i="12"/>
  <c r="E142" i="12"/>
  <c r="C130" i="17"/>
  <c r="H130" i="17" s="1"/>
  <c r="E133" i="12"/>
  <c r="E132" i="12"/>
  <c r="E212" i="12"/>
  <c r="C253" i="17"/>
  <c r="H253" i="17" s="1"/>
  <c r="F43" i="15" s="1"/>
  <c r="H43" i="15" s="1"/>
  <c r="E180" i="12"/>
  <c r="E169" i="12"/>
  <c r="E179" i="12"/>
  <c r="C159" i="17"/>
  <c r="H159" i="17" s="1"/>
  <c r="C63" i="17"/>
  <c r="H63" i="17" s="1"/>
  <c r="C172" i="17"/>
  <c r="H172" i="17" s="1"/>
  <c r="C137" i="17"/>
  <c r="H137" i="17" s="1"/>
  <c r="E18" i="12"/>
  <c r="E181" i="12"/>
  <c r="E148" i="12"/>
  <c r="E201" i="12"/>
  <c r="E193" i="12"/>
  <c r="C77" i="17"/>
  <c r="H77" i="17" s="1"/>
  <c r="C46" i="17"/>
  <c r="H46" i="17" s="1"/>
  <c r="C73" i="17"/>
  <c r="H73" i="17" s="1"/>
  <c r="E196" i="12"/>
  <c r="C92" i="17"/>
  <c r="H92" i="17" s="1"/>
  <c r="C10" i="16"/>
  <c r="H10" i="16" s="1"/>
  <c r="C19" i="17"/>
  <c r="H19" i="17" s="1"/>
  <c r="E128" i="12"/>
  <c r="D13" i="15"/>
  <c r="C84" i="17"/>
  <c r="H84" i="17" s="1"/>
  <c r="C20" i="16"/>
  <c r="H20" i="16" s="1"/>
  <c r="E167" i="12"/>
  <c r="E205" i="12"/>
  <c r="C152" i="17"/>
  <c r="H152" i="17" s="1"/>
  <c r="C157" i="17"/>
  <c r="H157" i="17" s="1"/>
  <c r="C169" i="17"/>
  <c r="H169" i="17" s="1"/>
  <c r="C170" i="17"/>
  <c r="H170" i="17" s="1"/>
  <c r="D216" i="12"/>
  <c r="C90" i="17"/>
  <c r="H90" i="17" s="1"/>
  <c r="C236" i="17"/>
  <c r="H236" i="17" s="1"/>
  <c r="E12" i="15" s="1"/>
  <c r="C93" i="17"/>
  <c r="H93" i="17" s="1"/>
  <c r="E127" i="12"/>
  <c r="E207" i="12"/>
  <c r="C91" i="17"/>
  <c r="H91" i="17" s="1"/>
  <c r="C206" i="17"/>
  <c r="H206" i="17" s="1"/>
  <c r="C82" i="17"/>
  <c r="H82" i="17" s="1"/>
  <c r="C96" i="17"/>
  <c r="H96" i="17" s="1"/>
  <c r="C168" i="17"/>
  <c r="H168" i="17" s="1"/>
  <c r="C45" i="17"/>
  <c r="H45" i="17" s="1"/>
  <c r="E126" i="12"/>
  <c r="E192" i="12"/>
  <c r="E191" i="12"/>
  <c r="E153" i="12"/>
  <c r="C21" i="16"/>
  <c r="H21" i="16" s="1"/>
  <c r="C13" i="17"/>
  <c r="H13" i="17" s="1"/>
  <c r="E141" i="12"/>
  <c r="E159" i="12"/>
  <c r="E155" i="12"/>
  <c r="E154" i="12"/>
  <c r="E184" i="12"/>
  <c r="E182" i="12"/>
  <c r="C160" i="17"/>
  <c r="H160" i="17" s="1"/>
  <c r="C144" i="17"/>
  <c r="H144" i="17" s="1"/>
  <c r="C191" i="17"/>
  <c r="H191" i="17" s="1"/>
  <c r="C106" i="17"/>
  <c r="H106" i="17" s="1"/>
  <c r="E190" i="12"/>
  <c r="E177" i="12"/>
  <c r="E204" i="12"/>
  <c r="E165" i="12"/>
  <c r="E149" i="12"/>
  <c r="E202" i="12"/>
  <c r="E183" i="12"/>
  <c r="C17" i="17"/>
  <c r="H17" i="17" s="1"/>
  <c r="C162" i="17"/>
  <c r="H162" i="17" s="1"/>
  <c r="C161" i="17"/>
  <c r="H161" i="17" s="1"/>
  <c r="C85" i="17"/>
  <c r="H85" i="17" s="1"/>
  <c r="C83" i="17"/>
  <c r="H83" i="17" s="1"/>
  <c r="C14" i="17"/>
  <c r="H14" i="17" s="1"/>
  <c r="E123" i="12"/>
  <c r="E171" i="12"/>
  <c r="E188" i="12"/>
  <c r="C171" i="17"/>
  <c r="H171" i="17" s="1"/>
  <c r="C131" i="17"/>
  <c r="H131" i="17" s="1"/>
  <c r="C181" i="17"/>
  <c r="H181" i="17" s="1"/>
  <c r="C123" i="17"/>
  <c r="H123" i="17" s="1"/>
  <c r="E122" i="12"/>
  <c r="C22" i="16"/>
  <c r="H22" i="16" s="1"/>
  <c r="E164" i="12"/>
  <c r="E198" i="12"/>
  <c r="E170" i="12"/>
  <c r="E203" i="12"/>
  <c r="E166" i="12"/>
  <c r="E125" i="12"/>
  <c r="E213" i="12"/>
  <c r="C12" i="17"/>
  <c r="H12" i="17" s="1"/>
  <c r="C140" i="17"/>
  <c r="H140" i="17" s="1"/>
  <c r="I105" i="22"/>
  <c r="E121" i="12"/>
  <c r="E176" i="12"/>
  <c r="C226" i="17"/>
  <c r="H226" i="17" s="1"/>
  <c r="C104" i="17"/>
  <c r="H104" i="17" s="1"/>
  <c r="C133" i="17"/>
  <c r="H133" i="17" s="1"/>
  <c r="C257" i="17"/>
  <c r="H257" i="17" s="1"/>
  <c r="E163" i="12"/>
  <c r="E172" i="12"/>
  <c r="C44" i="17"/>
  <c r="H44" i="17" s="1"/>
  <c r="D217" i="12"/>
  <c r="E130" i="12"/>
  <c r="H103" i="22"/>
  <c r="I61" i="22"/>
  <c r="I103" i="22" s="1"/>
  <c r="C16" i="17"/>
  <c r="H16" i="17" s="1"/>
  <c r="C235" i="17"/>
  <c r="H235" i="17" s="1"/>
  <c r="C105" i="17"/>
  <c r="H105" i="17" s="1"/>
  <c r="C158" i="17"/>
  <c r="H158" i="17" s="1"/>
  <c r="C132" i="17"/>
  <c r="H132" i="17" s="1"/>
  <c r="H57" i="22"/>
  <c r="I13" i="22"/>
  <c r="C167" i="17"/>
  <c r="H167" i="17" s="1"/>
  <c r="F50" i="15"/>
  <c r="H50" i="15" s="1"/>
  <c r="C156" i="17"/>
  <c r="H156" i="17" s="1"/>
  <c r="F45" i="15"/>
  <c r="H45" i="15" s="1"/>
  <c r="C95" i="17"/>
  <c r="H95" i="17" s="1"/>
  <c r="C204" i="17"/>
  <c r="H204" i="17" s="1"/>
  <c r="C11" i="17"/>
  <c r="H11" i="17" s="1"/>
  <c r="C145" i="17"/>
  <c r="H145" i="17" s="1"/>
  <c r="C176" i="17"/>
  <c r="H176" i="17" s="1"/>
  <c r="C139" i="17"/>
  <c r="H139" i="17" s="1"/>
  <c r="C129" i="17"/>
  <c r="J163" i="5"/>
  <c r="C263" i="17"/>
  <c r="H19" i="16"/>
  <c r="J146" i="5"/>
  <c r="J91" i="5"/>
  <c r="E175" i="12"/>
  <c r="J84" i="5"/>
  <c r="E168" i="12"/>
  <c r="J103" i="5"/>
  <c r="E178" i="12"/>
  <c r="E161" i="12"/>
  <c r="J129" i="5"/>
  <c r="E200" i="12"/>
  <c r="J123" i="5"/>
  <c r="E194" i="12"/>
  <c r="J19" i="5"/>
  <c r="E120" i="12"/>
  <c r="J141" i="5"/>
  <c r="E206" i="12"/>
  <c r="J114" i="5"/>
  <c r="E186" i="12"/>
  <c r="J23" i="3"/>
  <c r="E17" i="12"/>
  <c r="J15" i="3"/>
  <c r="E12" i="12"/>
  <c r="I142" i="5"/>
  <c r="L143" i="1"/>
  <c r="K157" i="1"/>
  <c r="K164" i="1" s="1"/>
  <c r="K165" i="1" s="1"/>
  <c r="E157" i="1"/>
  <c r="E164" i="1" s="1"/>
  <c r="E165" i="1" s="1"/>
  <c r="L157" i="1"/>
  <c r="L164" i="1" s="1"/>
  <c r="L165" i="1" s="1"/>
  <c r="D143" i="1"/>
  <c r="C157" i="1"/>
  <c r="C164" i="1" s="1"/>
  <c r="C165" i="1" s="1"/>
  <c r="E143" i="1"/>
  <c r="M75" i="1"/>
  <c r="K143" i="1"/>
  <c r="M142" i="1"/>
  <c r="C143" i="1"/>
  <c r="C79" i="17" l="1"/>
  <c r="H79" i="17" s="1"/>
  <c r="C12" i="15" s="1"/>
  <c r="J56" i="5"/>
  <c r="E156" i="12"/>
  <c r="J64" i="5"/>
  <c r="C89" i="17"/>
  <c r="H89" i="17" s="1"/>
  <c r="C13" i="15" s="1"/>
  <c r="I75" i="5"/>
  <c r="I157" i="5" s="1"/>
  <c r="I164" i="5" s="1"/>
  <c r="I165" i="5" s="1"/>
  <c r="C28" i="17"/>
  <c r="H28" i="17" s="1"/>
  <c r="E129" i="12"/>
  <c r="K3" i="12" s="1"/>
  <c r="J44" i="5"/>
  <c r="H263" i="17"/>
  <c r="C265" i="17"/>
  <c r="M143" i="1"/>
  <c r="J153" i="5"/>
  <c r="F40" i="15"/>
  <c r="H40" i="15" s="1"/>
  <c r="C14" i="15"/>
  <c r="C19" i="15"/>
  <c r="C16" i="15"/>
  <c r="D14" i="15"/>
  <c r="C15" i="16"/>
  <c r="B18" i="15"/>
  <c r="F18" i="15" s="1"/>
  <c r="H18" i="15" s="1"/>
  <c r="F39" i="15"/>
  <c r="H39" i="15" s="1"/>
  <c r="F41" i="15"/>
  <c r="H41" i="15" s="1"/>
  <c r="B21" i="15"/>
  <c r="F21" i="15" s="1"/>
  <c r="H21" i="15" s="1"/>
  <c r="H32" i="16"/>
  <c r="C32" i="16"/>
  <c r="F46" i="15"/>
  <c r="H46" i="15" s="1"/>
  <c r="E14" i="15"/>
  <c r="E22" i="15" s="1"/>
  <c r="E31" i="15" s="1"/>
  <c r="C15" i="15"/>
  <c r="F44" i="15"/>
  <c r="H44" i="15" s="1"/>
  <c r="H173" i="17"/>
  <c r="C134" i="17"/>
  <c r="H207" i="17"/>
  <c r="H141" i="17"/>
  <c r="C207" i="17"/>
  <c r="C141" i="17"/>
  <c r="C173" i="17"/>
  <c r="H164" i="17"/>
  <c r="H109" i="22"/>
  <c r="I57" i="22"/>
  <c r="I109" i="22" s="1"/>
  <c r="H129" i="17"/>
  <c r="H134" i="17" s="1"/>
  <c r="C153" i="17"/>
  <c r="H153" i="17"/>
  <c r="F42" i="15"/>
  <c r="H42" i="15" s="1"/>
  <c r="H179" i="17"/>
  <c r="C164" i="17"/>
  <c r="C179" i="17"/>
  <c r="F38" i="15"/>
  <c r="H38" i="15" s="1"/>
  <c r="H15" i="16"/>
  <c r="B10" i="14"/>
  <c r="C215" i="17"/>
  <c r="C254" i="17" s="1"/>
  <c r="E209" i="12"/>
  <c r="J142" i="5"/>
  <c r="M157" i="1"/>
  <c r="M164" i="1" s="1"/>
  <c r="M165" i="1" s="1"/>
  <c r="I143" i="5" l="1"/>
  <c r="J75" i="5"/>
  <c r="L3" i="12" s="1"/>
  <c r="C125" i="17"/>
  <c r="D12" i="15"/>
  <c r="D22" i="15" s="1"/>
  <c r="D31" i="15" s="1"/>
  <c r="H125" i="17"/>
  <c r="C211" i="17"/>
  <c r="H211" i="17"/>
  <c r="F52" i="15"/>
  <c r="H265" i="17"/>
  <c r="B15" i="15"/>
  <c r="F15" i="15" s="1"/>
  <c r="H15" i="15" s="1"/>
  <c r="B14" i="15"/>
  <c r="F14" i="15" s="1"/>
  <c r="H14" i="15" s="1"/>
  <c r="B17" i="15"/>
  <c r="B13" i="15"/>
  <c r="F13" i="15" s="1"/>
  <c r="H13" i="15" s="1"/>
  <c r="B12" i="15"/>
  <c r="B19" i="15"/>
  <c r="F19" i="15" s="1"/>
  <c r="H19" i="15" s="1"/>
  <c r="B16" i="15"/>
  <c r="F16" i="15" s="1"/>
  <c r="H16" i="15" s="1"/>
  <c r="C22" i="15"/>
  <c r="C31" i="15" s="1"/>
  <c r="D10" i="14"/>
  <c r="D16" i="14" s="1"/>
  <c r="B16" i="14"/>
  <c r="H215" i="17"/>
  <c r="F47" i="15" s="1"/>
  <c r="J143" i="5" l="1"/>
  <c r="M3" i="12"/>
  <c r="F12" i="15"/>
  <c r="H12" i="15" s="1"/>
  <c r="H212" i="17"/>
  <c r="C212" i="17"/>
  <c r="J157" i="5"/>
  <c r="J164" i="5" s="1"/>
  <c r="J165" i="5" s="1"/>
  <c r="C258" i="17"/>
  <c r="C266" i="17" s="1"/>
  <c r="H52" i="15"/>
  <c r="H53" i="15" s="1"/>
  <c r="F53" i="15"/>
  <c r="H254" i="17"/>
  <c r="H258" i="17" s="1"/>
  <c r="H266" i="17" s="1"/>
  <c r="F17" i="15"/>
  <c r="B22" i="15"/>
  <c r="B31" i="15" s="1"/>
  <c r="H17" i="15" l="1"/>
  <c r="H22" i="15" s="1"/>
  <c r="H31" i="15" s="1"/>
  <c r="F22" i="15"/>
  <c r="F31" i="15" s="1"/>
  <c r="H47" i="15"/>
  <c r="H48" i="15" s="1"/>
  <c r="F48" i="15"/>
  <c r="H49" i="15" l="1"/>
  <c r="H54" i="15" s="1"/>
  <c r="H55" i="15" s="1"/>
  <c r="F49" i="15"/>
  <c r="F54" i="15" s="1"/>
  <c r="F55" i="15" s="1"/>
  <c r="C167"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Mikkelsen, Kelly</author>
  </authors>
  <commentList>
    <comment ref="B23" authorId="0" shapeId="0" xr:uid="{86C1E83D-5B51-47C5-9EE1-DB29C39C2C54}">
      <text>
        <r>
          <rPr>
            <b/>
            <sz val="9"/>
            <color indexed="81"/>
            <rFont val="Tahoma"/>
            <family val="2"/>
          </rPr>
          <t>Amounts should equal the Fund Balance-Ending on the Nonmajor Governmental Funds Combining Statement of Revenues, Expenditures and Changes in Fund Balances.</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Mikkelsen, Kelly</author>
  </authors>
  <commentList>
    <comment ref="B28" authorId="0" shapeId="0" xr:uid="{0F60AA40-C20E-407D-B99F-432E2B4FE3ED}">
      <text>
        <r>
          <rPr>
            <b/>
            <sz val="9"/>
            <color indexed="81"/>
            <rFont val="Tahoma"/>
            <family val="2"/>
          </rPr>
          <t>(Do not include interest in the above figures)</t>
        </r>
        <r>
          <rPr>
            <sz val="9"/>
            <color indexed="81"/>
            <rFont val="Tahoma"/>
            <family val="2"/>
          </rPr>
          <t xml:space="preserve">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lgmi11153</author>
    <author>Fortin, Rod</author>
    <author>lgpr16436</author>
  </authors>
  <commentList>
    <comment ref="B81" authorId="0" shapeId="0" xr:uid="{00000000-0006-0000-1100-000001000000}">
      <text>
        <r>
          <rPr>
            <b/>
            <sz val="10"/>
            <color indexed="81"/>
            <rFont val="Tahoma"/>
            <family val="2"/>
          </rPr>
          <t>This account should report budget adjustments only and should not reflect any expenditures.</t>
        </r>
        <r>
          <rPr>
            <sz val="10"/>
            <color indexed="81"/>
            <rFont val="Tahoma"/>
            <family val="2"/>
          </rPr>
          <t xml:space="preserve">
</t>
        </r>
      </text>
    </comment>
    <comment ref="C81" authorId="1" shapeId="0" xr:uid="{00000000-0006-0000-1100-000002000000}">
      <text>
        <r>
          <rPr>
            <b/>
            <sz val="10"/>
            <color indexed="81"/>
            <rFont val="Tahoma"/>
            <family val="2"/>
          </rPr>
          <t>Insert here the Contingency Original Budget amount</t>
        </r>
        <r>
          <rPr>
            <sz val="9"/>
            <color indexed="81"/>
            <rFont val="Tahoma"/>
            <family val="2"/>
          </rPr>
          <t xml:space="preserve">
</t>
        </r>
      </text>
    </comment>
    <comment ref="D81" authorId="1" shapeId="0" xr:uid="{00000000-0006-0000-1100-000003000000}">
      <text>
        <r>
          <rPr>
            <b/>
            <sz val="10"/>
            <color indexed="81"/>
            <rFont val="Tahoma"/>
            <family val="2"/>
          </rPr>
          <t>Insert here the Contingency Final Budget Amount</t>
        </r>
      </text>
    </comment>
    <comment ref="D82" authorId="1" shapeId="0" xr:uid="{00000000-0006-0000-1100-000004000000}">
      <text>
        <r>
          <rPr>
            <b/>
            <sz val="10"/>
            <color indexed="81"/>
            <rFont val="Tahoma"/>
            <family val="2"/>
          </rPr>
          <t>Insert Here the Amount of Contingency Transferred as a negative number.</t>
        </r>
      </text>
    </comment>
    <comment ref="B134" authorId="0" shapeId="0" xr:uid="{00000000-0006-0000-1100-000005000000}">
      <text>
        <r>
          <rPr>
            <b/>
            <sz val="10"/>
            <color indexed="81"/>
            <rFont val="Tahoma"/>
            <family val="2"/>
          </rPr>
          <t>Include all debt service payments on capital financing leases.</t>
        </r>
      </text>
    </comment>
    <comment ref="B158" authorId="2" shapeId="0" xr:uid="{00000000-0006-0000-1100-000006000000}">
      <text>
        <r>
          <rPr>
            <b/>
            <sz val="8"/>
            <color indexed="81"/>
            <rFont val="Tahoma"/>
            <family val="2"/>
          </rPr>
          <t>Amounts reported should be detailed, e.g., Sale of Parkland.</t>
        </r>
      </text>
    </comment>
    <comment ref="B159" authorId="2" shapeId="0" xr:uid="{00000000-0006-0000-1100-000007000000}">
      <text>
        <r>
          <rPr>
            <b/>
            <sz val="8"/>
            <color indexed="81"/>
            <rFont val="Tahoma"/>
            <family val="2"/>
          </rPr>
          <t>Amounts reported should be detailed, e.g., Sale of Parkland.</t>
        </r>
      </text>
    </comment>
    <comment ref="B167" authorId="0" shapeId="0" xr:uid="{00000000-0006-0000-1100-000008000000}">
      <text>
        <r>
          <rPr>
            <b/>
            <sz val="10"/>
            <color indexed="81"/>
            <rFont val="Tahoma"/>
            <family val="2"/>
          </rPr>
          <t>The actual amounts should equal the Total Fund Cash Balances on the Gov Funds Balance Sheet - Cash Basis.</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lgmi11153</author>
    <author>lgpr16436</author>
  </authors>
  <commentList>
    <comment ref="B134" authorId="0" shapeId="0" xr:uid="{99A9751B-615E-488D-9701-B3E479F284E3}">
      <text>
        <r>
          <rPr>
            <b/>
            <sz val="10"/>
            <color indexed="81"/>
            <rFont val="Tahoma"/>
            <family val="2"/>
          </rPr>
          <t>Include all debt service payments on capital financing leases.</t>
        </r>
      </text>
    </comment>
    <comment ref="B158" authorId="1" shapeId="0" xr:uid="{7899BFD3-5939-468F-BF20-70FB754B900B}">
      <text>
        <r>
          <rPr>
            <b/>
            <sz val="8"/>
            <color indexed="81"/>
            <rFont val="Tahoma"/>
            <family val="2"/>
          </rPr>
          <t>Amounts reported should be detailed, e.g., Sale of Parkland.</t>
        </r>
      </text>
    </comment>
    <comment ref="B159" authorId="1" shapeId="0" xr:uid="{F5323279-3835-4AB8-A0EF-A05B74EF9604}">
      <text>
        <r>
          <rPr>
            <b/>
            <sz val="8"/>
            <color indexed="81"/>
            <rFont val="Tahoma"/>
            <family val="2"/>
          </rPr>
          <t>Amounts reported should be detailed, e.g., Sale of Parkland.</t>
        </r>
      </text>
    </comment>
    <comment ref="B167" authorId="0" shapeId="0" xr:uid="{50CB3AD4-6386-45B6-8726-C9379754CEB8}">
      <text>
        <r>
          <rPr>
            <b/>
            <sz val="10"/>
            <color indexed="81"/>
            <rFont val="Tahoma"/>
            <family val="2"/>
          </rPr>
          <t>The actual amounts should equal the Total Fund Cash Balances on the Gov Funds Balance Sheet - Cash Basis.</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lgmi11153</author>
    <author>lgpr16436</author>
  </authors>
  <commentList>
    <comment ref="B134" authorId="0" shapeId="0" xr:uid="{14886843-5080-4289-B18C-2EC6B320FC13}">
      <text>
        <r>
          <rPr>
            <b/>
            <sz val="10"/>
            <color indexed="81"/>
            <rFont val="Tahoma"/>
            <family val="2"/>
          </rPr>
          <t>Include all debt service payments on capital financing leases.</t>
        </r>
      </text>
    </comment>
    <comment ref="B158" authorId="1" shapeId="0" xr:uid="{50FE408D-375A-492C-BBAB-AAFCA49977AB}">
      <text>
        <r>
          <rPr>
            <b/>
            <sz val="8"/>
            <color indexed="81"/>
            <rFont val="Tahoma"/>
            <family val="2"/>
          </rPr>
          <t>Amounts reported should be detailed, e.g., Sale of Parkland.</t>
        </r>
      </text>
    </comment>
    <comment ref="B159" authorId="1" shapeId="0" xr:uid="{E29961B9-2C99-4C3A-8BAF-66D7E7CEB91E}">
      <text>
        <r>
          <rPr>
            <b/>
            <sz val="8"/>
            <color indexed="81"/>
            <rFont val="Tahoma"/>
            <family val="2"/>
          </rPr>
          <t>Amounts reported should be detailed, e.g., Sale of Parkland.</t>
        </r>
      </text>
    </comment>
    <comment ref="B167" authorId="0" shapeId="0" xr:uid="{62E0B2DD-1D9F-4208-8953-75093B27294E}">
      <text>
        <r>
          <rPr>
            <b/>
            <sz val="10"/>
            <color indexed="81"/>
            <rFont val="Tahoma"/>
            <family val="2"/>
          </rPr>
          <t>The actual amounts should equal the Total Fund Cash Balances on the Gov Funds Balance Sheet - Cash Basis.</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lgmi11153</author>
    <author>lgpr16436</author>
  </authors>
  <commentList>
    <comment ref="B134" authorId="0" shapeId="0" xr:uid="{8398AE50-F0E1-443A-A1D1-1A6AA5F29646}">
      <text>
        <r>
          <rPr>
            <b/>
            <sz val="10"/>
            <color indexed="81"/>
            <rFont val="Tahoma"/>
            <family val="2"/>
          </rPr>
          <t>Include all debt service payments on capital financing leases.</t>
        </r>
      </text>
    </comment>
    <comment ref="B158" authorId="1" shapeId="0" xr:uid="{DF58B85F-5EF6-4AB4-96BD-9D83C122177F}">
      <text>
        <r>
          <rPr>
            <b/>
            <sz val="8"/>
            <color indexed="81"/>
            <rFont val="Tahoma"/>
            <family val="2"/>
          </rPr>
          <t>Amounts reported should be detailed, e.g., Sale of Parkland.</t>
        </r>
      </text>
    </comment>
    <comment ref="B159" authorId="1" shapeId="0" xr:uid="{A1D1070F-1E03-4C05-9552-A43B2B292E44}">
      <text>
        <r>
          <rPr>
            <b/>
            <sz val="8"/>
            <color indexed="81"/>
            <rFont val="Tahoma"/>
            <family val="2"/>
          </rPr>
          <t>Amounts reported should be detailed, e.g., Sale of Parkland.</t>
        </r>
      </text>
    </comment>
    <comment ref="B167" authorId="0" shapeId="0" xr:uid="{10573187-DA38-4B04-B69C-D7BDAB7A2FC4}">
      <text>
        <r>
          <rPr>
            <b/>
            <sz val="10"/>
            <color indexed="81"/>
            <rFont val="Tahoma"/>
            <family val="2"/>
          </rPr>
          <t>The actual amounts should equal the Total Fund Cash Balances on the Gov Funds Balance Sheet - Cash Basis.</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lgmi11153</author>
    <author>lgpr16436</author>
  </authors>
  <commentList>
    <comment ref="B134" authorId="0" shapeId="0" xr:uid="{A4ABC17A-74EA-4911-8E2F-E869A7C5519C}">
      <text>
        <r>
          <rPr>
            <b/>
            <sz val="10"/>
            <color indexed="81"/>
            <rFont val="Tahoma"/>
            <family val="2"/>
          </rPr>
          <t>Include all debt service payments on capital financing leases.</t>
        </r>
      </text>
    </comment>
    <comment ref="B158" authorId="1" shapeId="0" xr:uid="{BA8FEFAC-F866-4948-8CBF-FDCD9C4475EF}">
      <text>
        <r>
          <rPr>
            <b/>
            <sz val="8"/>
            <color indexed="81"/>
            <rFont val="Tahoma"/>
            <family val="2"/>
          </rPr>
          <t>Amounts reported should be detailed, e.g., Sale of Parkland.</t>
        </r>
      </text>
    </comment>
    <comment ref="B159" authorId="1" shapeId="0" xr:uid="{5AD6BD79-D7DD-4250-915E-063821819E0A}">
      <text>
        <r>
          <rPr>
            <b/>
            <sz val="8"/>
            <color indexed="81"/>
            <rFont val="Tahoma"/>
            <family val="2"/>
          </rPr>
          <t>Amounts reported should be detailed, e.g., Sale of Parkland.</t>
        </r>
      </text>
    </comment>
    <comment ref="B167" authorId="0" shapeId="0" xr:uid="{D6B3E042-8EC3-4A3C-ABC2-A0EE1A60753A}">
      <text>
        <r>
          <rPr>
            <b/>
            <sz val="10"/>
            <color indexed="81"/>
            <rFont val="Tahoma"/>
            <family val="2"/>
          </rPr>
          <t>The actual amounts should equal the Total Fund Cash Balances on the Gov Funds Balance Sheet - Cash Basis.</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LGPR15932</author>
  </authors>
  <commentList>
    <comment ref="A111" authorId="0" shapeId="0" xr:uid="{00000000-0006-0000-1200-000001000000}">
      <text>
        <r>
          <rPr>
            <b/>
            <sz val="8"/>
            <color indexed="81"/>
            <rFont val="Tahoma"/>
            <family val="2"/>
          </rPr>
          <t>LGPR15932:</t>
        </r>
        <r>
          <rPr>
            <sz val="8"/>
            <color indexed="81"/>
            <rFont val="Tahoma"/>
            <family val="2"/>
          </rPr>
          <t xml:space="preserve">
Ending balances must identify fund balances by types listed.</t>
        </r>
      </text>
    </comment>
    <comment ref="A127" authorId="0" shapeId="0" xr:uid="{00000000-0006-0000-1200-000002000000}">
      <text>
        <r>
          <rPr>
            <b/>
            <sz val="10"/>
            <color indexed="81"/>
            <rFont val="Tahoma"/>
            <family val="2"/>
          </rPr>
          <t>Total revenues may be aggregated for proprietary funds.</t>
        </r>
      </text>
    </comment>
    <comment ref="A129" authorId="0" shapeId="0" xr:uid="{00000000-0006-0000-1200-000003000000}">
      <text>
        <r>
          <rPr>
            <b/>
            <sz val="10"/>
            <color indexed="81"/>
            <rFont val="Tahoma"/>
            <family val="2"/>
          </rPr>
          <t>Total expenses may be aggregated for proprietary funds.</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Mikkelsen, Kelly</author>
    <author>lgpr16436</author>
  </authors>
  <commentList>
    <comment ref="I236" authorId="0" shapeId="0" xr:uid="{00000000-0006-0000-0700-000001000000}">
      <text>
        <r>
          <rPr>
            <b/>
            <sz val="9"/>
            <color indexed="81"/>
            <rFont val="Tahoma"/>
            <family val="2"/>
          </rPr>
          <t>GASB 42 Insurance Recoveries Requires:
A.  Net against current year cost
B.  A program revenue
C.  An extraordinary item</t>
        </r>
      </text>
    </comment>
    <comment ref="B256" authorId="1" shapeId="0" xr:uid="{00000000-0006-0000-0700-000002000000}">
      <text>
        <r>
          <rPr>
            <b/>
            <sz val="8"/>
            <color indexed="81"/>
            <rFont val="Tahoma"/>
            <family val="2"/>
          </rPr>
          <t>Amounts reported should be detailed, e.g., Sale of Parkland.</t>
        </r>
      </text>
    </comment>
    <comment ref="B257" authorId="1" shapeId="0" xr:uid="{00000000-0006-0000-0700-000003000000}">
      <text>
        <r>
          <rPr>
            <b/>
            <sz val="8"/>
            <color indexed="81"/>
            <rFont val="Tahoma"/>
            <family val="2"/>
          </rPr>
          <t>Amounts reported should be detailed, e.g., Sale of Parkland.</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lgmi11153</author>
    <author>lgpr13595</author>
  </authors>
  <commentList>
    <comment ref="A16" authorId="0" shapeId="0" xr:uid="{00000000-0006-0000-0800-000001000000}">
      <text>
        <r>
          <rPr>
            <b/>
            <sz val="10"/>
            <color indexed="81"/>
            <rFont val="Tahoma"/>
            <family val="2"/>
          </rPr>
          <t>This amount should equal Total Net Position.</t>
        </r>
      </text>
    </comment>
    <comment ref="A22" authorId="1" shapeId="0" xr:uid="{00000000-0006-0000-0800-000002000000}">
      <text>
        <r>
          <rPr>
            <b/>
            <sz val="10"/>
            <color indexed="81"/>
            <rFont val="Tahoma"/>
            <family val="2"/>
          </rPr>
          <t>Permanently restricted net assets should be displayed on two lines, expendable and nonexpendable, when applicable.</t>
        </r>
      </text>
    </comment>
    <comment ref="A25" authorId="1" shapeId="0" xr:uid="{00000000-0006-0000-0800-000003000000}">
      <text>
        <r>
          <rPr>
            <b/>
            <sz val="10"/>
            <color indexed="81"/>
            <rFont val="Tahoma"/>
            <family val="2"/>
          </rPr>
          <t>If material amounts exist, the account name should be changed to distinguish the type of restriction.</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lgmi11153</author>
    <author>LGPR15932</author>
    <author>Mikkelsen, Kelly</author>
  </authors>
  <commentList>
    <comment ref="C6" authorId="0" shapeId="0" xr:uid="{00000000-0006-0000-0900-000001000000}">
      <text>
        <r>
          <rPr>
            <b/>
            <sz val="10"/>
            <color indexed="81"/>
            <rFont val="Tahoma"/>
            <family val="2"/>
          </rPr>
          <t>Derive directly from the program itself to reduce the net cost of the respective function to be financed from.</t>
        </r>
      </text>
    </comment>
    <comment ref="A20" authorId="1" shapeId="0" xr:uid="{00000000-0006-0000-0900-000002000000}">
      <text>
        <r>
          <rPr>
            <sz val="11"/>
            <color indexed="81"/>
            <rFont val="Calibri"/>
            <family val="2"/>
            <scheme val="minor"/>
          </rPr>
          <t>Only capital assets used for several functions are coded here.</t>
        </r>
      </text>
    </comment>
    <comment ref="A21" authorId="1" shapeId="0" xr:uid="{00000000-0006-0000-0900-000003000000}">
      <text>
        <r>
          <rPr>
            <sz val="11"/>
            <color indexed="81"/>
            <rFont val="Calibri"/>
            <family val="2"/>
            <scheme val="minor"/>
          </rPr>
          <t>The principal portion is recorded within the respective activity.</t>
        </r>
      </text>
    </comment>
    <comment ref="F55" authorId="2" shapeId="0" xr:uid="{00000000-0006-0000-0900-000004000000}">
      <text>
        <r>
          <rPr>
            <b/>
            <sz val="9"/>
            <color indexed="81"/>
            <rFont val="Tahoma"/>
            <family val="2"/>
          </rPr>
          <t>Does Net Position-Ending agree with Total Net Position on Exhibit 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lgmi11153</author>
    <author>Mikkelsen, Kelly</author>
  </authors>
  <commentList>
    <comment ref="B131" authorId="0" shapeId="0" xr:uid="{00000000-0006-0000-0300-000001000000}">
      <text>
        <r>
          <rPr>
            <b/>
            <sz val="10"/>
            <color indexed="81"/>
            <rFont val="Tahoma"/>
            <family val="2"/>
          </rPr>
          <t xml:space="preserve">Include debt service payments on long-term debt bond issues
</t>
        </r>
      </text>
    </comment>
    <comment ref="B135" authorId="0" shapeId="0" xr:uid="{00000000-0006-0000-0300-000002000000}">
      <text>
        <r>
          <rPr>
            <b/>
            <sz val="10"/>
            <color indexed="81"/>
            <rFont val="Tahoma"/>
            <family val="2"/>
          </rPr>
          <t>Capital outlay costs are either posted here or to each respective function.</t>
        </r>
      </text>
    </comment>
    <comment ref="B147" authorId="1" shapeId="0" xr:uid="{00000000-0006-0000-0300-000003000000}">
      <text>
        <r>
          <rPr>
            <b/>
            <sz val="10"/>
            <color indexed="81"/>
            <rFont val="Tahoma"/>
            <family val="2"/>
          </rPr>
          <t>Enter as a negative.</t>
        </r>
      </text>
    </comment>
    <comment ref="B148" authorId="1" shapeId="0" xr:uid="{00000000-0006-0000-0300-000004000000}">
      <text>
        <r>
          <rPr>
            <b/>
            <sz val="9"/>
            <color indexed="81"/>
            <rFont val="Tahoma"/>
            <family val="2"/>
          </rPr>
          <t>Enter as negative.</t>
        </r>
      </text>
    </comment>
    <comment ref="B149" authorId="1" shapeId="0" xr:uid="{00000000-0006-0000-0300-000005000000}">
      <text>
        <r>
          <rPr>
            <b/>
            <sz val="10"/>
            <color indexed="81"/>
            <rFont val="Tahoma"/>
            <family val="2"/>
          </rPr>
          <t>Enter as a negative.</t>
        </r>
      </text>
    </comment>
    <comment ref="C165" authorId="1" shapeId="0" xr:uid="{00000000-0006-0000-0300-000006000000}">
      <text>
        <r>
          <rPr>
            <b/>
            <sz val="9"/>
            <color indexed="81"/>
            <rFont val="Tahoma"/>
            <family val="2"/>
          </rPr>
          <t>Does Fund Balance-Ending agree with Total Fund Balance on Combining-Exhibit 3?</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lgmi11153</author>
    <author>Mikkelsen, Kelly</author>
  </authors>
  <commentList>
    <comment ref="B15" authorId="0" shapeId="0" xr:uid="{00000000-0006-0000-0400-000001000000}">
      <text>
        <r>
          <rPr>
            <b/>
            <sz val="10"/>
            <color indexed="81"/>
            <rFont val="Tahoma"/>
            <family val="2"/>
          </rPr>
          <t xml:space="preserve">This amount should equal Total Fund Balance.
</t>
        </r>
      </text>
    </comment>
    <comment ref="B23" authorId="1" shapeId="0" xr:uid="{0CF91480-AF2B-4427-8602-2752A6FE634A}">
      <text>
        <r>
          <rPr>
            <b/>
            <sz val="9"/>
            <color indexed="81"/>
            <rFont val="Tahoma"/>
            <family val="2"/>
          </rPr>
          <t>Amounts should equal the Fund Balance-Ending on the Governmental Funds Statement of Revenues, Expenditures and Changes in Fund Balances.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lgmi11153</author>
    <author>Mikkelsen, Kelly</author>
    <author>lgpr16436</author>
  </authors>
  <commentList>
    <comment ref="B131" authorId="0" shapeId="0" xr:uid="{00000000-0006-0000-0500-000001000000}">
      <text>
        <r>
          <rPr>
            <b/>
            <sz val="10"/>
            <color indexed="81"/>
            <rFont val="Tahoma"/>
            <family val="2"/>
          </rPr>
          <t xml:space="preserve">Include debt service payments on long-term debt bond issues
</t>
        </r>
      </text>
    </comment>
    <comment ref="B135" authorId="0" shapeId="0" xr:uid="{00000000-0006-0000-0500-000002000000}">
      <text>
        <r>
          <rPr>
            <b/>
            <sz val="10"/>
            <color indexed="81"/>
            <rFont val="Tahoma"/>
            <family val="2"/>
          </rPr>
          <t>Capital outlay costs are either posted here or to each respective function.</t>
        </r>
      </text>
    </comment>
    <comment ref="B147" authorId="1" shapeId="0" xr:uid="{00000000-0006-0000-0500-000003000000}">
      <text>
        <r>
          <rPr>
            <b/>
            <sz val="9"/>
            <color indexed="81"/>
            <rFont val="Tahoma"/>
            <family val="2"/>
          </rPr>
          <t>Enter as a negative</t>
        </r>
      </text>
    </comment>
    <comment ref="B148" authorId="1" shapeId="0" xr:uid="{00000000-0006-0000-0500-000004000000}">
      <text>
        <r>
          <rPr>
            <b/>
            <sz val="9"/>
            <color indexed="81"/>
            <rFont val="Tahoma"/>
            <family val="2"/>
          </rPr>
          <t>Enter as negative.</t>
        </r>
      </text>
    </comment>
    <comment ref="B149" authorId="1" shapeId="0" xr:uid="{00000000-0006-0000-0500-000005000000}">
      <text>
        <r>
          <rPr>
            <b/>
            <sz val="9"/>
            <color indexed="81"/>
            <rFont val="Tahoma"/>
            <family val="2"/>
          </rPr>
          <t>Enter as a negative.</t>
        </r>
      </text>
    </comment>
    <comment ref="B155" authorId="2" shapeId="0" xr:uid="{00000000-0006-0000-0500-000006000000}">
      <text>
        <r>
          <rPr>
            <b/>
            <sz val="8"/>
            <color indexed="81"/>
            <rFont val="Tahoma"/>
            <family val="2"/>
          </rPr>
          <t>Amounts reported should be detailed, e.g., Sale of Parkland.</t>
        </r>
      </text>
    </comment>
    <comment ref="B156" authorId="2" shapeId="0" xr:uid="{00000000-0006-0000-0500-000007000000}">
      <text>
        <r>
          <rPr>
            <b/>
            <sz val="8"/>
            <color indexed="81"/>
            <rFont val="Tahoma"/>
            <family val="2"/>
          </rPr>
          <t>Amounts reported should be detailed, e.g., Sale of Parkland.</t>
        </r>
      </text>
    </comment>
    <comment ref="C165" authorId="1" shapeId="0" xr:uid="{00000000-0006-0000-0500-000008000000}">
      <text>
        <r>
          <rPr>
            <b/>
            <sz val="9"/>
            <color indexed="81"/>
            <rFont val="Tahoma"/>
            <family val="2"/>
          </rPr>
          <t>Does Fund Balance-Ending agree with Total Fund Balance on Exhibit 3?</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lgmi11153</author>
  </authors>
  <commentList>
    <comment ref="B20" authorId="0" shapeId="0" xr:uid="{00000000-0006-0000-0A00-000001000000}">
      <text>
        <r>
          <rPr>
            <b/>
            <sz val="10"/>
            <color indexed="81"/>
            <rFont val="Tahoma"/>
            <family val="2"/>
          </rPr>
          <t>This amount should equal Total Net Position.</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LGPR15932</author>
    <author>lgmi11153</author>
    <author>Mikkelsen, Kelly</author>
    <author>lgpr16436</author>
  </authors>
  <commentList>
    <comment ref="B28" authorId="0" shapeId="0" xr:uid="{00000000-0006-0000-0B00-000001000000}">
      <text>
        <r>
          <rPr>
            <b/>
            <sz val="10"/>
            <color indexed="81"/>
            <rFont val="Tahoma"/>
            <family val="2"/>
          </rPr>
          <t>Includes only the principal portion of a debt service payment.</t>
        </r>
      </text>
    </comment>
    <comment ref="B29" authorId="0" shapeId="0" xr:uid="{351B9403-71B9-4391-8014-02D10EC0B758}">
      <text>
        <r>
          <rPr>
            <b/>
            <sz val="10"/>
            <color indexed="81"/>
            <rFont val="Tahoma"/>
            <family val="2"/>
          </rPr>
          <t>Includes only the principal portion of a debt service payment.</t>
        </r>
      </text>
    </comment>
    <comment ref="B34" authorId="1" shapeId="0" xr:uid="{00000000-0006-0000-0B00-000002000000}">
      <text>
        <r>
          <rPr>
            <b/>
            <sz val="10"/>
            <color indexed="81"/>
            <rFont val="Tahoma"/>
            <family val="2"/>
          </rPr>
          <t xml:space="preserve">Sales tax collections and remittances would be reported here.
</t>
        </r>
      </text>
    </comment>
    <comment ref="B42" authorId="2" shapeId="0" xr:uid="{00000000-0006-0000-0B00-000003000000}">
      <text>
        <r>
          <rPr>
            <b/>
            <sz val="10"/>
            <color indexed="81"/>
            <rFont val="Tahoma"/>
            <family val="2"/>
          </rPr>
          <t>Enter as negative.</t>
        </r>
      </text>
    </comment>
    <comment ref="B43" authorId="3" shapeId="0" xr:uid="{00000000-0006-0000-0B00-000004000000}">
      <text>
        <r>
          <rPr>
            <b/>
            <sz val="10"/>
            <color indexed="81"/>
            <rFont val="Tahoma"/>
            <family val="2"/>
          </rPr>
          <t>Amounts reported should be detailed, e.g., Sale of Parkland.</t>
        </r>
      </text>
    </comment>
    <comment ref="B44" authorId="3" shapeId="0" xr:uid="{00000000-0006-0000-0B00-000005000000}">
      <text>
        <r>
          <rPr>
            <b/>
            <sz val="10"/>
            <color indexed="81"/>
            <rFont val="Tahoma"/>
            <family val="2"/>
          </rPr>
          <t>Amounts reported should be detailed, e.g., Sale of Parkland.</t>
        </r>
      </text>
    </comment>
    <comment ref="C53" authorId="2" shapeId="0" xr:uid="{00000000-0006-0000-0B00-000006000000}">
      <text>
        <r>
          <rPr>
            <b/>
            <sz val="9"/>
            <color indexed="81"/>
            <rFont val="Tahoma"/>
            <family val="2"/>
          </rPr>
          <t>Does Net Position-Ending agree with Total Net Position on Exhibit 5?</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Mikkelsen, Kelly</author>
    <author>lgmi11153</author>
  </authors>
  <commentList>
    <comment ref="A11" authorId="0" shapeId="0" xr:uid="{00000000-0006-0000-0C00-000001000000}">
      <text>
        <r>
          <rPr>
            <b/>
            <sz val="11"/>
            <color indexed="81"/>
            <rFont val="Calibri"/>
            <family val="2"/>
            <scheme val="minor"/>
          </rPr>
          <t>Enter as Negative</t>
        </r>
      </text>
    </comment>
    <comment ref="A12" authorId="0" shapeId="0" xr:uid="{00000000-0006-0000-0C00-000002000000}">
      <text>
        <r>
          <rPr>
            <b/>
            <sz val="9"/>
            <color indexed="81"/>
            <rFont val="Tahoma"/>
            <family val="2"/>
          </rPr>
          <t>Enter as Negative</t>
        </r>
        <r>
          <rPr>
            <sz val="9"/>
            <color indexed="81"/>
            <rFont val="Tahoma"/>
            <family val="2"/>
          </rPr>
          <t xml:space="preserve">
</t>
        </r>
      </text>
    </comment>
    <comment ref="A13" authorId="0" shapeId="0" xr:uid="{00000000-0006-0000-0C00-000003000000}">
      <text>
        <r>
          <rPr>
            <b/>
            <sz val="9"/>
            <color indexed="81"/>
            <rFont val="Tahoma"/>
            <family val="2"/>
          </rPr>
          <t>Enter as Negative</t>
        </r>
      </text>
    </comment>
    <comment ref="A14" authorId="0" shapeId="0" xr:uid="{00000000-0006-0000-0C00-000004000000}">
      <text>
        <r>
          <rPr>
            <b/>
            <sz val="9"/>
            <color indexed="81"/>
            <rFont val="Tahoma"/>
            <family val="2"/>
          </rPr>
          <t>Enter as Negative</t>
        </r>
      </text>
    </comment>
    <comment ref="A16" authorId="0" shapeId="0" xr:uid="{00000000-0006-0000-0C00-000005000000}">
      <text>
        <r>
          <rPr>
            <b/>
            <sz val="9"/>
            <color indexed="81"/>
            <rFont val="Tahoma"/>
            <family val="2"/>
          </rPr>
          <t>Enter as Negative</t>
        </r>
      </text>
    </comment>
    <comment ref="A22" authorId="0" shapeId="0" xr:uid="{00000000-0006-0000-0C00-000006000000}">
      <text>
        <r>
          <rPr>
            <b/>
            <sz val="9"/>
            <color indexed="81"/>
            <rFont val="Tahoma"/>
            <family val="2"/>
          </rPr>
          <t>Enter as Negative</t>
        </r>
      </text>
    </comment>
    <comment ref="A28" authorId="0" shapeId="0" xr:uid="{00000000-0006-0000-0C00-000007000000}">
      <text>
        <r>
          <rPr>
            <b/>
            <sz val="9"/>
            <color indexed="81"/>
            <rFont val="Tahoma"/>
            <family val="2"/>
          </rPr>
          <t>Enter as Negative</t>
        </r>
      </text>
    </comment>
    <comment ref="A29" authorId="0" shapeId="0" xr:uid="{00000000-0006-0000-0C00-000008000000}">
      <text>
        <r>
          <rPr>
            <b/>
            <sz val="9"/>
            <color indexed="81"/>
            <rFont val="Tahoma"/>
            <family val="2"/>
          </rPr>
          <t>Enter as Negative</t>
        </r>
      </text>
    </comment>
    <comment ref="A30" authorId="0" shapeId="0" xr:uid="{00000000-0006-0000-0C00-000009000000}">
      <text>
        <r>
          <rPr>
            <b/>
            <sz val="9"/>
            <color indexed="81"/>
            <rFont val="Tahoma"/>
            <family val="2"/>
          </rPr>
          <t>Enter as Negative</t>
        </r>
      </text>
    </comment>
    <comment ref="A32" authorId="0" shapeId="0" xr:uid="{00000000-0006-0000-0C00-00000A000000}">
      <text>
        <r>
          <rPr>
            <b/>
            <sz val="9"/>
            <color indexed="81"/>
            <rFont val="Tahoma"/>
            <family val="2"/>
          </rPr>
          <t>Enter as Negative</t>
        </r>
      </text>
    </comment>
    <comment ref="A36" authorId="0" shapeId="0" xr:uid="{00000000-0006-0000-0C00-00000B000000}">
      <text>
        <r>
          <rPr>
            <b/>
            <sz val="9"/>
            <color indexed="81"/>
            <rFont val="Tahoma"/>
            <family val="2"/>
          </rPr>
          <t>Enter as Negative</t>
        </r>
      </text>
    </comment>
    <comment ref="A38" authorId="1" shapeId="0" xr:uid="{00000000-0006-0000-0C00-00000C000000}">
      <text>
        <r>
          <rPr>
            <b/>
            <sz val="10"/>
            <color indexed="81"/>
            <rFont val="Tahoma"/>
            <family val="2"/>
          </rPr>
          <t>Amount comes directly from the operating statement (Exhibit VI)</t>
        </r>
      </text>
    </comment>
    <comment ref="B46" authorId="0" shapeId="0" xr:uid="{00000000-0006-0000-0C00-00000D000000}">
      <text>
        <r>
          <rPr>
            <b/>
            <sz val="9"/>
            <color indexed="81"/>
            <rFont val="Tahoma"/>
            <family val="2"/>
          </rPr>
          <t>Does Balances-Ending agree with Cash and Cash Equivalents on Exhibit 5?</t>
        </r>
      </text>
    </comment>
    <comment ref="B52" authorId="0" shapeId="0" xr:uid="{00000000-0006-0000-0C00-00000E000000}">
      <text>
        <r>
          <rPr>
            <b/>
            <sz val="9"/>
            <color indexed="81"/>
            <rFont val="Tahoma"/>
            <family val="2"/>
          </rPr>
          <t>Does Operating Income (Loss) agree with Operating Income (Loss) on Exhibit 6?</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lgmi11153</author>
  </authors>
  <commentList>
    <comment ref="A11" authorId="0" shapeId="0" xr:uid="{00000000-0006-0000-0D00-000001000000}">
      <text>
        <r>
          <rPr>
            <b/>
            <sz val="10"/>
            <color indexed="81"/>
            <rFont val="Tahoma"/>
            <family val="2"/>
          </rPr>
          <t>This account should equal Total Net Position.</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Mikkelsen, Kelly</author>
  </authors>
  <commentList>
    <comment ref="B36" authorId="0" shapeId="0" xr:uid="{51A6A8A4-0CB7-4973-A92D-D22D88CBFBBC}">
      <text>
        <r>
          <rPr>
            <b/>
            <sz val="9"/>
            <color indexed="81"/>
            <rFont val="Tahoma"/>
            <family val="2"/>
          </rPr>
          <t>Does Net Position-Ending agree with Total Net Position on Exhibit 8?</t>
        </r>
      </text>
    </comment>
    <comment ref="C36" authorId="0" shapeId="0" xr:uid="{85311AE7-EE8B-4B80-980E-7BDBDCDF5609}">
      <text>
        <r>
          <rPr>
            <b/>
            <sz val="9"/>
            <color indexed="81"/>
            <rFont val="Tahoma"/>
            <family val="2"/>
          </rPr>
          <t>Does Net Position-Ending agree with Total Net Position on Exhibit 8?</t>
        </r>
      </text>
    </comment>
  </commentList>
</comments>
</file>

<file path=xl/sharedStrings.xml><?xml version="1.0" encoding="utf-8"?>
<sst xmlns="http://schemas.openxmlformats.org/spreadsheetml/2006/main" count="2577" uniqueCount="1069">
  <si>
    <t>COMBINING STATEMENT OF REVENUES, EXPENDITURES AND CHANGES IN FUND BALANCES - MODIFIED CASH BASIS</t>
  </si>
  <si>
    <t>NONMAJOR GOVERNMENTAL FUNDS</t>
  </si>
  <si>
    <t>Total</t>
  </si>
  <si>
    <t>Other</t>
  </si>
  <si>
    <t>Governmental</t>
  </si>
  <si>
    <t>Fund</t>
  </si>
  <si>
    <t>Funds</t>
  </si>
  <si>
    <t>Revenues:</t>
  </si>
  <si>
    <t>Total Revenue</t>
  </si>
  <si>
    <t>Expenditures:</t>
  </si>
  <si>
    <t>Total Expenditures</t>
  </si>
  <si>
    <t>Other Financing Sources (Uses):</t>
  </si>
  <si>
    <t>Total Other Financing Sources (Uses)</t>
  </si>
  <si>
    <t>391.06 (514)</t>
  </si>
  <si>
    <t>391.05 (515)</t>
  </si>
  <si>
    <t xml:space="preserve">Net Change in Fund Balances  </t>
  </si>
  <si>
    <t>FUND BALANCE - ENDING</t>
  </si>
  <si>
    <t xml:space="preserve">         </t>
  </si>
  <si>
    <t xml:space="preserve">                 </t>
  </si>
  <si>
    <t>COMBINING BALANCE SHEET - MODIFIED CASH BASIS</t>
  </si>
  <si>
    <t>ASSETS:</t>
  </si>
  <si>
    <t>TOTAL ASSETS</t>
  </si>
  <si>
    <t>FUND BALANCES:</t>
  </si>
  <si>
    <t>TOTAL FUND BALANCES</t>
  </si>
  <si>
    <t>GOVERNMENTAL FUNDS</t>
  </si>
  <si>
    <t>General</t>
  </si>
  <si>
    <t>The notes to the financial statements are an integral part of this statement.</t>
  </si>
  <si>
    <t>Entity Number</t>
  </si>
  <si>
    <t>Entity Name</t>
  </si>
  <si>
    <t>ABERDEEN</t>
  </si>
  <si>
    <t>BROOKINGS</t>
  </si>
  <si>
    <t>HURON</t>
  </si>
  <si>
    <t>LEAD</t>
  </si>
  <si>
    <t>MADISON</t>
  </si>
  <si>
    <t>MITCHELL</t>
  </si>
  <si>
    <t>PIERRE</t>
  </si>
  <si>
    <t>RAPID CITY</t>
  </si>
  <si>
    <t>SIOUX FALLS</t>
  </si>
  <si>
    <t>STURGIS</t>
  </si>
  <si>
    <t>VERMILLION</t>
  </si>
  <si>
    <t>WATERTOWN</t>
  </si>
  <si>
    <t>YANKTON</t>
  </si>
  <si>
    <t>ALCESTER</t>
  </si>
  <si>
    <t>ALEXANDRIA</t>
  </si>
  <si>
    <t>ARLINGTON</t>
  </si>
  <si>
    <t>ARMOUR</t>
  </si>
  <si>
    <t>AVON</t>
  </si>
  <si>
    <t>BELLE FOURCHE</t>
  </si>
  <si>
    <t>BERESFORD</t>
  </si>
  <si>
    <t>BIG STONE CITY</t>
  </si>
  <si>
    <t>BOWDLE</t>
  </si>
  <si>
    <t>BOX ELDER</t>
  </si>
  <si>
    <t>BRANDON</t>
  </si>
  <si>
    <t>BRIDGEWATER</t>
  </si>
  <si>
    <t>BRITTON</t>
  </si>
  <si>
    <t>BRYANT</t>
  </si>
  <si>
    <t>BURKE</t>
  </si>
  <si>
    <t>CANISTOTA</t>
  </si>
  <si>
    <t>CANTON</t>
  </si>
  <si>
    <t>CASTLEWOOD</t>
  </si>
  <si>
    <t>CENTERVILLE</t>
  </si>
  <si>
    <t>CHAMBERLAIN</t>
  </si>
  <si>
    <t>CLARK</t>
  </si>
  <si>
    <t>CLEAR LAKE</t>
  </si>
  <si>
    <t>COLMAN</t>
  </si>
  <si>
    <t>COLTON</t>
  </si>
  <si>
    <t>CORSICA</t>
  </si>
  <si>
    <t>CROOKS</t>
  </si>
  <si>
    <t>CUSTER</t>
  </si>
  <si>
    <t>DEADWOOD</t>
  </si>
  <si>
    <t>DELL RAPIDS</t>
  </si>
  <si>
    <t>DE SMET</t>
  </si>
  <si>
    <t>DUPREE</t>
  </si>
  <si>
    <t>EAGLE BUTTE</t>
  </si>
  <si>
    <t>EDGEMONT</t>
  </si>
  <si>
    <t>ELK POINT</t>
  </si>
  <si>
    <t>ELKTON</t>
  </si>
  <si>
    <t>ESTELLINE</t>
  </si>
  <si>
    <t>EUREKA</t>
  </si>
  <si>
    <t>FAITH</t>
  </si>
  <si>
    <t>FAULKTON</t>
  </si>
  <si>
    <t>FLANDREAU</t>
  </si>
  <si>
    <t>FORT PIERRE</t>
  </si>
  <si>
    <t>FREEMAN</t>
  </si>
  <si>
    <t>GARRETSON</t>
  </si>
  <si>
    <t>GETTYSBURG</t>
  </si>
  <si>
    <t>GREGORY</t>
  </si>
  <si>
    <t>GROTON</t>
  </si>
  <si>
    <t>HARTFORD</t>
  </si>
  <si>
    <t>HERREID</t>
  </si>
  <si>
    <t>HIGHMORE</t>
  </si>
  <si>
    <t>HILL CITY</t>
  </si>
  <si>
    <t>HOT SPRINGS</t>
  </si>
  <si>
    <t>HOVEN</t>
  </si>
  <si>
    <t>HOWARD</t>
  </si>
  <si>
    <t>IPSWICH</t>
  </si>
  <si>
    <t>KADOKA</t>
  </si>
  <si>
    <t>KIMBALL</t>
  </si>
  <si>
    <t>LAKE ANDES</t>
  </si>
  <si>
    <t>LAKE PRESTON</t>
  </si>
  <si>
    <t>LEMMON</t>
  </si>
  <si>
    <t>LENNOX</t>
  </si>
  <si>
    <t>LEOLA</t>
  </si>
  <si>
    <t>MCINTOSH</t>
  </si>
  <si>
    <t>MCLAUGHLIN</t>
  </si>
  <si>
    <t>MARION</t>
  </si>
  <si>
    <t>MARTIN</t>
  </si>
  <si>
    <t>MENNO</t>
  </si>
  <si>
    <t>MILBANK</t>
  </si>
  <si>
    <t>MILLER</t>
  </si>
  <si>
    <t>MISSION</t>
  </si>
  <si>
    <t>MOBRIDGE</t>
  </si>
  <si>
    <t>NEWELL</t>
  </si>
  <si>
    <t>NORTH SIOUX CITY</t>
  </si>
  <si>
    <t>ONIDA</t>
  </si>
  <si>
    <t>PARKER</t>
  </si>
  <si>
    <t>PARKSTON</t>
  </si>
  <si>
    <t>PHILIP</t>
  </si>
  <si>
    <t>PLANKINTON</t>
  </si>
  <si>
    <t>PLATTE</t>
  </si>
  <si>
    <t>PRESHO</t>
  </si>
  <si>
    <t>REDFIELD</t>
  </si>
  <si>
    <t>SALEM</t>
  </si>
  <si>
    <t>SCOTLAND</t>
  </si>
  <si>
    <t>SELBY</t>
  </si>
  <si>
    <t>SISSETON</t>
  </si>
  <si>
    <t>SPEARFISH</t>
  </si>
  <si>
    <t>SPRINGFIELD</t>
  </si>
  <si>
    <t>TIMBER LAKE</t>
  </si>
  <si>
    <t>TRIPP</t>
  </si>
  <si>
    <t>TYNDALL</t>
  </si>
  <si>
    <t>VALLEY SPRINGS</t>
  </si>
  <si>
    <t>VIBORG</t>
  </si>
  <si>
    <t>VOLGA</t>
  </si>
  <si>
    <t>WAGNER</t>
  </si>
  <si>
    <t>WALL</t>
  </si>
  <si>
    <t>WAUBAY</t>
  </si>
  <si>
    <t>WEBSTER</t>
  </si>
  <si>
    <t>WESSINGTON SPRINGS</t>
  </si>
  <si>
    <t>WHITE RIVER</t>
  </si>
  <si>
    <t>WHITEWOOD</t>
  </si>
  <si>
    <t>WILMOT</t>
  </si>
  <si>
    <t>WINNER</t>
  </si>
  <si>
    <t>WOONSOCKET</t>
  </si>
  <si>
    <t>AGAR</t>
  </si>
  <si>
    <t>AKASKA</t>
  </si>
  <si>
    <t>ALPENA</t>
  </si>
  <si>
    <t>ALTAMONT</t>
  </si>
  <si>
    <t>ANDOVER</t>
  </si>
  <si>
    <t>ARTAS</t>
  </si>
  <si>
    <t>ARTESIAN</t>
  </si>
  <si>
    <t>ASHTON</t>
  </si>
  <si>
    <t>ASTORIA</t>
  </si>
  <si>
    <t>AURORA</t>
  </si>
  <si>
    <t>BADGER</t>
  </si>
  <si>
    <t>BALTIC</t>
  </si>
  <si>
    <t>BANCROFT</t>
  </si>
  <si>
    <t>BATESLAND</t>
  </si>
  <si>
    <t>BELVIDERE</t>
  </si>
  <si>
    <t>BISON</t>
  </si>
  <si>
    <t>BLUNT</t>
  </si>
  <si>
    <t>BONESTEEL</t>
  </si>
  <si>
    <t>BRADLEY</t>
  </si>
  <si>
    <t>BRANDT</t>
  </si>
  <si>
    <t>BRANT LAKE</t>
  </si>
  <si>
    <t>BRENTFORD</t>
  </si>
  <si>
    <t>BRISTOL</t>
  </si>
  <si>
    <t>BROADLAND</t>
  </si>
  <si>
    <t>BRUCE</t>
  </si>
  <si>
    <t>BUFFALO</t>
  </si>
  <si>
    <t>BUFFALO GAP</t>
  </si>
  <si>
    <t>BUSHNELL</t>
  </si>
  <si>
    <t>BUTLER</t>
  </si>
  <si>
    <t>CAMP CROOK</t>
  </si>
  <si>
    <t>CANOVA</t>
  </si>
  <si>
    <t>CARTHAGE</t>
  </si>
  <si>
    <t>CAVOUR</t>
  </si>
  <si>
    <t>CENTRAL CITY</t>
  </si>
  <si>
    <t>CHANCELLOR</t>
  </si>
  <si>
    <t>CHELSEA</t>
  </si>
  <si>
    <t>CLAIRE CITY</t>
  </si>
  <si>
    <t>CLAREMONT</t>
  </si>
  <si>
    <t>COLOME</t>
  </si>
  <si>
    <t>COLUMBIA</t>
  </si>
  <si>
    <t>CONDE</t>
  </si>
  <si>
    <t>CORONA</t>
  </si>
  <si>
    <t>COTTONWOOD</t>
  </si>
  <si>
    <t>CRESBARD</t>
  </si>
  <si>
    <t>DALLAS</t>
  </si>
  <si>
    <t>DANTE</t>
  </si>
  <si>
    <t>DAVIS</t>
  </si>
  <si>
    <t>DELMONT</t>
  </si>
  <si>
    <t>DIMOCK</t>
  </si>
  <si>
    <t>DOLAND</t>
  </si>
  <si>
    <t>DOLTON</t>
  </si>
  <si>
    <t>DRAPER</t>
  </si>
  <si>
    <t>EDEN</t>
  </si>
  <si>
    <t>EGAN</t>
  </si>
  <si>
    <t>EMERY</t>
  </si>
  <si>
    <t>ERWIN</t>
  </si>
  <si>
    <t>ETHAN</t>
  </si>
  <si>
    <t>FAIRBURN</t>
  </si>
  <si>
    <t>FAIRFAX</t>
  </si>
  <si>
    <t>FAIRVIEW</t>
  </si>
  <si>
    <t>FARMER</t>
  </si>
  <si>
    <t>FLORENCE</t>
  </si>
  <si>
    <t>FRANKFORT</t>
  </si>
  <si>
    <t>FREDERICK</t>
  </si>
  <si>
    <t>FRUITDALE</t>
  </si>
  <si>
    <t>FULTON</t>
  </si>
  <si>
    <t>GARDEN CITY</t>
  </si>
  <si>
    <t>GARY</t>
  </si>
  <si>
    <t>GAYVILLE</t>
  </si>
  <si>
    <t>GEDDES</t>
  </si>
  <si>
    <t>GLENHAM</t>
  </si>
  <si>
    <t>GOODWIN</t>
  </si>
  <si>
    <t>GRENVILLE</t>
  </si>
  <si>
    <t>HARRISBURG</t>
  </si>
  <si>
    <t>HARROLD</t>
  </si>
  <si>
    <t>HAYTI</t>
  </si>
  <si>
    <t>HAZEL</t>
  </si>
  <si>
    <t>HECLA</t>
  </si>
  <si>
    <t>HENRY</t>
  </si>
  <si>
    <t>HERMOSA</t>
  </si>
  <si>
    <t>HERRICK</t>
  </si>
  <si>
    <t>HETLAND</t>
  </si>
  <si>
    <t>HILLSVIEW</t>
  </si>
  <si>
    <t>HITCHCOCK</t>
  </si>
  <si>
    <t>HOSMER</t>
  </si>
  <si>
    <t>HUDSON</t>
  </si>
  <si>
    <t>HUMBOLDT</t>
  </si>
  <si>
    <t>HURLEY</t>
  </si>
  <si>
    <t>INTERIOR</t>
  </si>
  <si>
    <t>IRENE</t>
  </si>
  <si>
    <t>IROQUOIS</t>
  </si>
  <si>
    <t>ISABEL</t>
  </si>
  <si>
    <t>JAVA</t>
  </si>
  <si>
    <t>JEFFERSON</t>
  </si>
  <si>
    <t>KENNEBEC</t>
  </si>
  <si>
    <t>KEYSTONE</t>
  </si>
  <si>
    <t>KRANZBURG</t>
  </si>
  <si>
    <t>LABOLT</t>
  </si>
  <si>
    <t>LAKE CITY</t>
  </si>
  <si>
    <t>LAKE NORDEN</t>
  </si>
  <si>
    <t>LANE</t>
  </si>
  <si>
    <t>LANGFORD</t>
  </si>
  <si>
    <t>LEBANON</t>
  </si>
  <si>
    <t>LESTERVILLE</t>
  </si>
  <si>
    <t>LETCHER</t>
  </si>
  <si>
    <t>LILY</t>
  </si>
  <si>
    <t>LONG LAKE</t>
  </si>
  <si>
    <t>LOWRY</t>
  </si>
  <si>
    <t>MARVIN</t>
  </si>
  <si>
    <t>MELLETTE</t>
  </si>
  <si>
    <t>MIDLAND</t>
  </si>
  <si>
    <t>MISSION HILL</t>
  </si>
  <si>
    <t>MONROE</t>
  </si>
  <si>
    <t>MONTROSE</t>
  </si>
  <si>
    <t>MORRISTOWN</t>
  </si>
  <si>
    <t>MOUND CITY</t>
  </si>
  <si>
    <t>MOUNT VERNON</t>
  </si>
  <si>
    <t>MURDO</t>
  </si>
  <si>
    <t>NAPLES</t>
  </si>
  <si>
    <t>VIENNA</t>
  </si>
  <si>
    <t>NEW EFFINGTON</t>
  </si>
  <si>
    <t>NEW UNDERWOOD</t>
  </si>
  <si>
    <t>NISLAND</t>
  </si>
  <si>
    <t>NORTHVILLE</t>
  </si>
  <si>
    <t>NUNDA</t>
  </si>
  <si>
    <t>OACOMA</t>
  </si>
  <si>
    <t>OELRICHS</t>
  </si>
  <si>
    <t>OLDHAM</t>
  </si>
  <si>
    <t>OLIVET</t>
  </si>
  <si>
    <t>ONAKA</t>
  </si>
  <si>
    <t>ORIENT</t>
  </si>
  <si>
    <t>ORTLEY</t>
  </si>
  <si>
    <t>PEEVER</t>
  </si>
  <si>
    <t>PICKSTOWN</t>
  </si>
  <si>
    <t>PIERPONT</t>
  </si>
  <si>
    <t>PIEDMONT</t>
  </si>
  <si>
    <t>POLLOCK</t>
  </si>
  <si>
    <t>PRINGLE</t>
  </si>
  <si>
    <t>PUKWANA</t>
  </si>
  <si>
    <t>QUINN</t>
  </si>
  <si>
    <t>RAMONA</t>
  </si>
  <si>
    <t>RAVINIA</t>
  </si>
  <si>
    <t>RAYMOND</t>
  </si>
  <si>
    <t>REE HEIGHTS</t>
  </si>
  <si>
    <t>RELIANCE</t>
  </si>
  <si>
    <t>REVILLO</t>
  </si>
  <si>
    <t>ROCKHAM</t>
  </si>
  <si>
    <t>ROSCOE</t>
  </si>
  <si>
    <t>ROSHOLT</t>
  </si>
  <si>
    <t>ROSLYN</t>
  </si>
  <si>
    <t>ROSWELL</t>
  </si>
  <si>
    <t>ST. FRANCIS</t>
  </si>
  <si>
    <t>ST. LAWRENCE</t>
  </si>
  <si>
    <t>SENECA</t>
  </si>
  <si>
    <t>SHERMAN</t>
  </si>
  <si>
    <t>SINAI</t>
  </si>
  <si>
    <t>SOUTH SHORE</t>
  </si>
  <si>
    <t>SPENCER</t>
  </si>
  <si>
    <t>STICKNEY</t>
  </si>
  <si>
    <t>STOCKHOLM</t>
  </si>
  <si>
    <t>STRANDBURG</t>
  </si>
  <si>
    <t>STRATFORD</t>
  </si>
  <si>
    <t>SUMMERSET</t>
  </si>
  <si>
    <t>SUMMIT</t>
  </si>
  <si>
    <t>TABOR</t>
  </si>
  <si>
    <t>TEA</t>
  </si>
  <si>
    <t>TOLSTOY</t>
  </si>
  <si>
    <t>TORONTO</t>
  </si>
  <si>
    <t>TRENT</t>
  </si>
  <si>
    <t>TULARE</t>
  </si>
  <si>
    <t>TURTON</t>
  </si>
  <si>
    <t>TWIN BROOKS</t>
  </si>
  <si>
    <t>UTICA</t>
  </si>
  <si>
    <t>VEBLEN</t>
  </si>
  <si>
    <t>VERDON</t>
  </si>
  <si>
    <t>VILAS</t>
  </si>
  <si>
    <t>VIRGIL</t>
  </si>
  <si>
    <t>VOLIN</t>
  </si>
  <si>
    <t>WAKONDA</t>
  </si>
  <si>
    <t>WALLACE</t>
  </si>
  <si>
    <t>WARD</t>
  </si>
  <si>
    <t>WARNER</t>
  </si>
  <si>
    <t>WASTA</t>
  </si>
  <si>
    <t>WENTWORTH</t>
  </si>
  <si>
    <t>WESSINGTON</t>
  </si>
  <si>
    <t>WESTPORT</t>
  </si>
  <si>
    <t>WETONKA</t>
  </si>
  <si>
    <t>WHITE</t>
  </si>
  <si>
    <t>WHITE LAKE</t>
  </si>
  <si>
    <t>WHITE ROCK</t>
  </si>
  <si>
    <t>WILLOW LAKE</t>
  </si>
  <si>
    <t>NEW WITTEN</t>
  </si>
  <si>
    <t>WOLSEY</t>
  </si>
  <si>
    <t>WOOD</t>
  </si>
  <si>
    <t>WORTHING</t>
  </si>
  <si>
    <t>YALE</t>
  </si>
  <si>
    <t>Select the Municipal Name:</t>
  </si>
  <si>
    <t>Select the year end date:</t>
  </si>
  <si>
    <t>Total Other</t>
  </si>
  <si>
    <t xml:space="preserve">Cash and Cash Equivalents  </t>
  </si>
  <si>
    <t>Cash with Fiscal Agent</t>
  </si>
  <si>
    <t>Investments</t>
  </si>
  <si>
    <t>Restricted  Cash and Cash Equivalents</t>
  </si>
  <si>
    <t>Restricted Investments</t>
  </si>
  <si>
    <t>Nonspendable</t>
  </si>
  <si>
    <t>Restricted</t>
  </si>
  <si>
    <t>Committed</t>
  </si>
  <si>
    <t>Assigned</t>
  </si>
  <si>
    <t>Unassigned</t>
  </si>
  <si>
    <t>FUND BALANCES:  (See Note ___)</t>
  </si>
  <si>
    <t>BALANCE SHEET - MODIFIED CASH BASIS</t>
  </si>
  <si>
    <t>Cash and Cash Equivalents</t>
  </si>
  <si>
    <t>STATEMENT OF REVENUES, EXPENDITURES AND CHANGES IN FUND BALANCES - MODIFIED CASH BASIS</t>
  </si>
  <si>
    <t>Excess of Revenues Over (Under) Expenditures</t>
  </si>
  <si>
    <t>Taxes:</t>
  </si>
  <si>
    <t>General Property Taxes</t>
  </si>
  <si>
    <t>Airflight Property Tax</t>
  </si>
  <si>
    <t>General Sales and Use Taxes</t>
  </si>
  <si>
    <t>Gross Receipts Business Taxes</t>
  </si>
  <si>
    <t>Amusement Taxes</t>
  </si>
  <si>
    <t>Excise Tax</t>
  </si>
  <si>
    <t>Tax Deed Revenue</t>
  </si>
  <si>
    <t>Penalties and Interest on Delinquent Taxes</t>
  </si>
  <si>
    <t>Total Taxes</t>
  </si>
  <si>
    <t>Licenses and Permits</t>
  </si>
  <si>
    <t>Intergovernmental Revenue:</t>
  </si>
  <si>
    <t>Federal Grants</t>
  </si>
  <si>
    <t>Federal Shared Revenue</t>
  </si>
  <si>
    <t>Federal Payments in Lieu of Taxes</t>
  </si>
  <si>
    <t>State Grants</t>
  </si>
  <si>
    <t>State Shared Revenue:</t>
  </si>
  <si>
    <t>Bank Franchise Tax</t>
  </si>
  <si>
    <t>Prorate License Fees</t>
  </si>
  <si>
    <t>Liquor Tax Reversion (25%)</t>
  </si>
  <si>
    <t>Motor Vehicle Licenses</t>
  </si>
  <si>
    <t>Fire Insurance Premiums Reversion</t>
  </si>
  <si>
    <t>Local Government Highway and Bridge Fund</t>
  </si>
  <si>
    <t>Remittances</t>
  </si>
  <si>
    <t>State Payments in Lieu of Taxes</t>
  </si>
  <si>
    <t>County Shared Revenue:</t>
  </si>
  <si>
    <t>County Road Tax (25%)</t>
  </si>
  <si>
    <t>County Road and Bridge Tax (25%)</t>
  </si>
  <si>
    <t>County Wheel Tax</t>
  </si>
  <si>
    <t>Other Intergovernmental Revenues</t>
  </si>
  <si>
    <t>Total Intergovernmental Revenue</t>
  </si>
  <si>
    <t>Charges for Goods and Services:</t>
  </si>
  <si>
    <t>General Government</t>
  </si>
  <si>
    <t>Public Safety</t>
  </si>
  <si>
    <t>Highways and Streets</t>
  </si>
  <si>
    <t>Sanitation</t>
  </si>
  <si>
    <t>Health</t>
  </si>
  <si>
    <t>Culture and Recreation</t>
  </si>
  <si>
    <t>Ambulance</t>
  </si>
  <si>
    <t>Cemetery</t>
  </si>
  <si>
    <t>Total Charges for Goods and Services</t>
  </si>
  <si>
    <t>Total Miscellaneous Revenue</t>
  </si>
  <si>
    <t>Fines and Forfeits:</t>
  </si>
  <si>
    <t>Court Fines and Costs</t>
  </si>
  <si>
    <t>Animal Control Fines</t>
  </si>
  <si>
    <t>Parking Meter Fines</t>
  </si>
  <si>
    <t>Library</t>
  </si>
  <si>
    <t>Total Fines and Forfeits</t>
  </si>
  <si>
    <t>Miscellaneous Revenue:</t>
  </si>
  <si>
    <t>Investment Earnings</t>
  </si>
  <si>
    <t>Rentals</t>
  </si>
  <si>
    <t>Special Assessments</t>
  </si>
  <si>
    <t>Maintenance Assessments</t>
  </si>
  <si>
    <t>Contributions and Donations from Private Sources</t>
  </si>
  <si>
    <t>Liquor Operating Agreement Income</t>
  </si>
  <si>
    <t>General Government:</t>
  </si>
  <si>
    <t>Legislative</t>
  </si>
  <si>
    <t>Executive</t>
  </si>
  <si>
    <t>Elections</t>
  </si>
  <si>
    <t>Financial Administration</t>
  </si>
  <si>
    <t>Total General Government</t>
  </si>
  <si>
    <t>Public Safety:</t>
  </si>
  <si>
    <t>Police</t>
  </si>
  <si>
    <t>Fire</t>
  </si>
  <si>
    <t>Protective Inspection</t>
  </si>
  <si>
    <t>Other Protection</t>
  </si>
  <si>
    <t>Total Public Safety</t>
  </si>
  <si>
    <t>Public Works:</t>
  </si>
  <si>
    <t>Water</t>
  </si>
  <si>
    <t>Electricity</t>
  </si>
  <si>
    <t>Airport</t>
  </si>
  <si>
    <t>Parking Facilities</t>
  </si>
  <si>
    <t>Cemeteries</t>
  </si>
  <si>
    <t>Natural Gas</t>
  </si>
  <si>
    <t>Transit</t>
  </si>
  <si>
    <t>Total Public Works</t>
  </si>
  <si>
    <t>Health and Welfare:</t>
  </si>
  <si>
    <t>Home Health</t>
  </si>
  <si>
    <t>Mental Health Centers</t>
  </si>
  <si>
    <t>Humane Society</t>
  </si>
  <si>
    <t>Drug Education</t>
  </si>
  <si>
    <t>Hospitals, Nursing Homes and Rest Homes</t>
  </si>
  <si>
    <t>Total Health and Welfare</t>
  </si>
  <si>
    <t>Culture and Recreation:</t>
  </si>
  <si>
    <t>Recreation</t>
  </si>
  <si>
    <t>Parks</t>
  </si>
  <si>
    <t>Libraries</t>
  </si>
  <si>
    <t>Auditorium</t>
  </si>
  <si>
    <t>Historical Preservation</t>
  </si>
  <si>
    <t>Museums</t>
  </si>
  <si>
    <t>Total Culture and Recreation</t>
  </si>
  <si>
    <t>Conservation and Development:</t>
  </si>
  <si>
    <t>Urban Redevelopment and Housing</t>
  </si>
  <si>
    <t>Economic Development and Assistance</t>
  </si>
  <si>
    <t>Economic Opportunity</t>
  </si>
  <si>
    <t>Total Conservation and Development</t>
  </si>
  <si>
    <t>Debt Service</t>
  </si>
  <si>
    <t>Intergovernmental Expenditures</t>
  </si>
  <si>
    <t>Capital Outlay</t>
  </si>
  <si>
    <t>Miscellaneous:</t>
  </si>
  <si>
    <t>Judgements and Losses</t>
  </si>
  <si>
    <t>Other Expenditures</t>
  </si>
  <si>
    <t>Liquor Operating Agreements</t>
  </si>
  <si>
    <t>Total Miscellaneous</t>
  </si>
  <si>
    <t>Transfers In</t>
  </si>
  <si>
    <t>Transfers Out</t>
  </si>
  <si>
    <t>Payments to Refunded Debt Escrow Agent</t>
  </si>
  <si>
    <t>Sale of Municipal Property</t>
  </si>
  <si>
    <t>Compensation for Loss or Damage to Capital Assets</t>
  </si>
  <si>
    <t>Long-Term Debt Issued</t>
  </si>
  <si>
    <t>Special Items</t>
  </si>
  <si>
    <t>Extraordinary Items</t>
  </si>
  <si>
    <t>STATEMENT OF NET POSITION - MODIFIED CASH BASIS</t>
  </si>
  <si>
    <t>PROPRIETARY FUNDS</t>
  </si>
  <si>
    <t>Enterprise Funds</t>
  </si>
  <si>
    <t xml:space="preserve">Water </t>
  </si>
  <si>
    <t>Sewer</t>
  </si>
  <si>
    <t>Internal</t>
  </si>
  <si>
    <t>Totals</t>
  </si>
  <si>
    <t>Service Funds</t>
  </si>
  <si>
    <t>Current Assets:</t>
  </si>
  <si>
    <t>Total Current Assets</t>
  </si>
  <si>
    <t>Noncurrent Assets:</t>
  </si>
  <si>
    <t>Total Noncurrent Assets</t>
  </si>
  <si>
    <t>NET POSITION:</t>
  </si>
  <si>
    <t>TOTAL NET POSITION</t>
  </si>
  <si>
    <t>Restricted Cash and Cash Equivalents</t>
  </si>
  <si>
    <t>Restricted for:</t>
  </si>
  <si>
    <t xml:space="preserve">Revenue Bond Debt Service           </t>
  </si>
  <si>
    <t>Revenue Bond Retirement</t>
  </si>
  <si>
    <t>Revenue Bond Contingency</t>
  </si>
  <si>
    <t>Special Assessment Bond Guarantee</t>
  </si>
  <si>
    <t>Special Assessment Bond Sinking</t>
  </si>
  <si>
    <t>Equipment Repair and/or Replacement</t>
  </si>
  <si>
    <t>Landfill Closure and Post Closure Costs</t>
  </si>
  <si>
    <t>Permanently Restricted Purposes</t>
  </si>
  <si>
    <t>Other purposes</t>
  </si>
  <si>
    <t>Unrestricted</t>
  </si>
  <si>
    <t>STATEMENT OF REVENUES, EXPENSES, AND CHANGES IN NET POSITION - MODIFIED CASH BASIS</t>
  </si>
  <si>
    <t>Operating Revenue:</t>
  </si>
  <si>
    <t>370/380</t>
  </si>
  <si>
    <t>Total Operating Revenue</t>
  </si>
  <si>
    <t>Operating Expenses:</t>
  </si>
  <si>
    <t>Total Operating Expenses</t>
  </si>
  <si>
    <t>Operating Income (Loss)</t>
  </si>
  <si>
    <t>Nonoperating Revenue (Expense):</t>
  </si>
  <si>
    <t>Total Nonoperating Revenue (Expense)</t>
  </si>
  <si>
    <t>Income (Loss) Before Contributions, Special Items,</t>
  </si>
  <si>
    <t xml:space="preserve">  Extraordinary Items and Transfers</t>
  </si>
  <si>
    <t>Change in Net Position</t>
  </si>
  <si>
    <t>Net Position - Beginning</t>
  </si>
  <si>
    <t>NET POSITION - ENDING</t>
  </si>
  <si>
    <t>Charges for Goods and Services</t>
  </si>
  <si>
    <t>Lottery Sales</t>
  </si>
  <si>
    <t>Miscellaneous</t>
  </si>
  <si>
    <t>Personal Services</t>
  </si>
  <si>
    <t>Other Current Expense</t>
  </si>
  <si>
    <t xml:space="preserve">Materials </t>
  </si>
  <si>
    <t>Capital Assets</t>
  </si>
  <si>
    <t>Operating Grants</t>
  </si>
  <si>
    <t>Rental Revenue</t>
  </si>
  <si>
    <t>Debt Service (Principal)</t>
  </si>
  <si>
    <t>Capital Contributions</t>
  </si>
  <si>
    <t>STATEMENT OF CASH FLOWS - MODIFIED CASH BASIS</t>
  </si>
  <si>
    <t>CASH FLOWS FROM OPERATING ACTIVITIES:</t>
  </si>
  <si>
    <t>Net Cash Provided (Used) by Operating Activities</t>
  </si>
  <si>
    <t>CASH FLOWS FROM NONCAPITAL FINANCING ACTIVITIES:</t>
  </si>
  <si>
    <t xml:space="preserve">Net Cash Provided (Used) by Noncapital Financing Activities  </t>
  </si>
  <si>
    <t>CASH FLOWS FROM CAPITAL AND RELATED FINANCING ACTIVITIES:</t>
  </si>
  <si>
    <t>Net Cash Provided (Used) by Capital and Related Financing Activities</t>
  </si>
  <si>
    <t>CASH FLOWS FROM INVESTING ACTIVITIES:</t>
  </si>
  <si>
    <t>Net Cash Provided (Used) by Investing Activities</t>
  </si>
  <si>
    <t>Net Increase (Decrease) in Cash and Cash Equivalents</t>
  </si>
  <si>
    <t>Balances - Beginning</t>
  </si>
  <si>
    <t>Balances - Ending</t>
  </si>
  <si>
    <t>RECONCILIATION OF OPERATING INCOME (LOSS) TO NET</t>
  </si>
  <si>
    <t xml:space="preserve">  CASH PROVIDED (USED) BY OPERATING ACTIVITIES:</t>
  </si>
  <si>
    <t xml:space="preserve">  Operating Income (Loss)</t>
  </si>
  <si>
    <t>Receipt from Customers</t>
  </si>
  <si>
    <t>Payments to Suppliers</t>
  </si>
  <si>
    <t>Payments to Employees</t>
  </si>
  <si>
    <t>Internal Activity - Payment to Other Funds</t>
  </si>
  <si>
    <t xml:space="preserve">Claims Paid </t>
  </si>
  <si>
    <t>Other Operating Cash Receipts</t>
  </si>
  <si>
    <t>Other Operating Cash Payments</t>
  </si>
  <si>
    <t>Operating Subsidies</t>
  </si>
  <si>
    <t>Transfer In</t>
  </si>
  <si>
    <t>Transfer Out</t>
  </si>
  <si>
    <t>Proceeds from Capital Debt</t>
  </si>
  <si>
    <t xml:space="preserve">Capital Contributions                   </t>
  </si>
  <si>
    <t>Purchase of Capital Assets</t>
  </si>
  <si>
    <t>Principal Paid on Capital Debt</t>
  </si>
  <si>
    <t>Interest Paid on Capital Debt</t>
  </si>
  <si>
    <t>Other Capital and Related Financing Cash Receipts</t>
  </si>
  <si>
    <t>Other Capital and Related Financing Cash Payments</t>
  </si>
  <si>
    <t xml:space="preserve">Purchase of Investment Securities </t>
  </si>
  <si>
    <t>Proceeds from Sales and Maturities of Investments</t>
  </si>
  <si>
    <t>Interest Earnings</t>
  </si>
  <si>
    <t>STATEMENT OF FIDUCIARY NET POSITION - MODIFIED CASH BASIS</t>
  </si>
  <si>
    <t>FIDUCIARY FUNDS</t>
  </si>
  <si>
    <t>Private-Purpose</t>
  </si>
  <si>
    <t>Trust Funds</t>
  </si>
  <si>
    <t>STATEMENT OF CHANGES IN FIDUCIARY NET POSITION - MODIFIED CASH BASIS</t>
  </si>
  <si>
    <t>ADDITIONS:</t>
  </si>
  <si>
    <t>Total Additions</t>
  </si>
  <si>
    <t>DEDUCTIONS:</t>
  </si>
  <si>
    <t>Total Deductions</t>
  </si>
  <si>
    <t>Contributions and Donations</t>
  </si>
  <si>
    <t>Other Additions</t>
  </si>
  <si>
    <t>Trust Deductions for _______________</t>
  </si>
  <si>
    <t>Other Deductions</t>
  </si>
  <si>
    <t>SCHEDULE OF CHANGES IN LONG-TERM DEBT</t>
  </si>
  <si>
    <t>Long-Term</t>
  </si>
  <si>
    <t>Add</t>
  </si>
  <si>
    <t>Less</t>
  </si>
  <si>
    <t>Debt</t>
  </si>
  <si>
    <t>Indebtedness</t>
  </si>
  <si>
    <t>Governmental Long-Term Debt:</t>
  </si>
  <si>
    <t>Enterprise Long-Term Debt:</t>
  </si>
  <si>
    <t xml:space="preserve">General Obligation Bonds </t>
  </si>
  <si>
    <t>Revenue Bonds</t>
  </si>
  <si>
    <t>Special Assessment Bonds</t>
  </si>
  <si>
    <t>Advance from Other Funds</t>
  </si>
  <si>
    <t>Other Long-Term Liabilities</t>
  </si>
  <si>
    <t>General Obligation Bonds</t>
  </si>
  <si>
    <t>Accrued Landfill Closure and Postclosure Care Costs</t>
  </si>
  <si>
    <t>New Debt</t>
  </si>
  <si>
    <t>Debt Retired</t>
  </si>
  <si>
    <t>Calendar Year</t>
  </si>
  <si>
    <t>Fund Type</t>
  </si>
  <si>
    <t>Account Number</t>
  </si>
  <si>
    <t>Amount</t>
  </si>
  <si>
    <t>Office</t>
  </si>
  <si>
    <t>Entered</t>
  </si>
  <si>
    <t>GASB34 Statement</t>
  </si>
  <si>
    <t>911 Remittances</t>
  </si>
  <si>
    <t xml:space="preserve"> 369.01 (429)</t>
  </si>
  <si>
    <t>STATEMENT OF ACTIVITIES - MODIFIED CASH BASIS</t>
  </si>
  <si>
    <t xml:space="preserve">    Net (Expense) Revenue and</t>
  </si>
  <si>
    <t xml:space="preserve">   Program Revenues</t>
  </si>
  <si>
    <t xml:space="preserve">      Changes in Net Position</t>
  </si>
  <si>
    <t>Operating</t>
  </si>
  <si>
    <t>Capital</t>
  </si>
  <si>
    <t xml:space="preserve">        Primary Government</t>
  </si>
  <si>
    <t>Charges for</t>
  </si>
  <si>
    <t xml:space="preserve">Grants and </t>
  </si>
  <si>
    <t>Business-Type</t>
  </si>
  <si>
    <t>Component</t>
  </si>
  <si>
    <t>Functions/Programs</t>
  </si>
  <si>
    <t>Expenses</t>
  </si>
  <si>
    <t>Services</t>
  </si>
  <si>
    <t>Contributions</t>
  </si>
  <si>
    <t>Activities</t>
  </si>
  <si>
    <t>Units</t>
  </si>
  <si>
    <t>Primary Government:</t>
  </si>
  <si>
    <t>Total Primary Government</t>
  </si>
  <si>
    <t>Component Units:</t>
  </si>
  <si>
    <t xml:space="preserve">                                                               </t>
  </si>
  <si>
    <t>General Revenues:</t>
  </si>
  <si>
    <t>*This amount excludes the capital purchases</t>
  </si>
  <si>
    <t xml:space="preserve">that are included in the direct expenses of the </t>
  </si>
  <si>
    <t>various functions.  See Note ____.</t>
  </si>
  <si>
    <t xml:space="preserve">** The Municipality does not have interest </t>
  </si>
  <si>
    <t xml:space="preserve">expense related to the functions presented </t>
  </si>
  <si>
    <t>above.  This amount includes indirect interest</t>
  </si>
  <si>
    <t>expense on general long-term debt.</t>
  </si>
  <si>
    <t>Transfers</t>
  </si>
  <si>
    <t>Total General Revenues, Special Items, Extraordinary Items and Transfers</t>
  </si>
  <si>
    <t>NET POSITION-ENDING</t>
  </si>
  <si>
    <t>Primary Government</t>
  </si>
  <si>
    <t xml:space="preserve">   Unrestricted (Deficit)</t>
  </si>
  <si>
    <t>Restricted Assets:</t>
  </si>
  <si>
    <t>Cash and cash equivalents</t>
  </si>
  <si>
    <t xml:space="preserve">Investments           </t>
  </si>
  <si>
    <t>Restricted For: (See Note ___)</t>
  </si>
  <si>
    <t>Capital Projects Purposes</t>
  </si>
  <si>
    <t>Debt Service Purposes</t>
  </si>
  <si>
    <t>Expendable</t>
  </si>
  <si>
    <t>Non-Expendable</t>
  </si>
  <si>
    <t>Other Purposes</t>
  </si>
  <si>
    <t>Governmental Activities:</t>
  </si>
  <si>
    <t>Public Works</t>
  </si>
  <si>
    <t>Health and Welfare</t>
  </si>
  <si>
    <t>Conservation and Development</t>
  </si>
  <si>
    <t>Intergovernmental</t>
  </si>
  <si>
    <t>*Capital Outlay - Unallocated</t>
  </si>
  <si>
    <t>**Interest on Long-Term Debt</t>
  </si>
  <si>
    <t>Total Governmental Activities</t>
  </si>
  <si>
    <t>Business-Type Activities:</t>
  </si>
  <si>
    <t>Total Business-Type Activities</t>
  </si>
  <si>
    <t>Property Taxes</t>
  </si>
  <si>
    <t>Sales Taxes</t>
  </si>
  <si>
    <t>State Shared Revenues</t>
  </si>
  <si>
    <t>Grants and Contributions not Restricted to Specific Programs</t>
  </si>
  <si>
    <t>Unrestricted Investment Earnings</t>
  </si>
  <si>
    <t>Debt Issued</t>
  </si>
  <si>
    <t>Miscellaneous Revenue</t>
  </si>
  <si>
    <t>Surcharge as Security for Debt</t>
  </si>
  <si>
    <t>STATEMENT OF NET POSITION WORKSHEET</t>
  </si>
  <si>
    <t xml:space="preserve">Government </t>
  </si>
  <si>
    <t>How Reported on Government</t>
  </si>
  <si>
    <t xml:space="preserve">Fund </t>
  </si>
  <si>
    <t>Wide</t>
  </si>
  <si>
    <t>Wide Financial Statements</t>
  </si>
  <si>
    <t>Statement</t>
  </si>
  <si>
    <t>Debit</t>
  </si>
  <si>
    <t>ref</t>
  </si>
  <si>
    <t>Credit</t>
  </si>
  <si>
    <t>(suggested)</t>
  </si>
  <si>
    <t>Restricted Cash/Investments</t>
  </si>
  <si>
    <t>Total Assets</t>
  </si>
  <si>
    <t>Net Position-Restricted for Capital Projects</t>
  </si>
  <si>
    <t>Net Position-Restricted for Debt Service</t>
  </si>
  <si>
    <t>Net Position-Restricted for Other Purposes</t>
  </si>
  <si>
    <t>Net Position-Unrestricted</t>
  </si>
  <si>
    <t>TOTAL FUND BALANCES/NET POSITION</t>
  </si>
  <si>
    <t>Total Net Position</t>
  </si>
  <si>
    <t>Restricted  Investments</t>
  </si>
  <si>
    <t>Adjustments</t>
  </si>
  <si>
    <t>Capital Projects</t>
  </si>
  <si>
    <t>Unrestricted (Deficit)</t>
  </si>
  <si>
    <t>STATEMENT OF ACTIVITIES WORKSHEET - MODIFIED CASH BASIS</t>
  </si>
  <si>
    <t>Government</t>
  </si>
  <si>
    <t>How Recorded on Government-Wide</t>
  </si>
  <si>
    <t xml:space="preserve">Wide </t>
  </si>
  <si>
    <t xml:space="preserve">Statement of Activities </t>
  </si>
  <si>
    <t>General Revenue-Unrestricted Investment Earnings</t>
  </si>
  <si>
    <t>General Revenue-Miscellaneous</t>
  </si>
  <si>
    <t>Capital Outlay - Unallocated</t>
  </si>
  <si>
    <t>Transfers - Net</t>
  </si>
  <si>
    <t>General Revenue - Debt Issued</t>
  </si>
  <si>
    <t>391.05 (514)</t>
  </si>
  <si>
    <t>Beginning Net Position</t>
  </si>
  <si>
    <t>Adjusted Beginning Net Position</t>
  </si>
  <si>
    <t>Ending Net Position</t>
  </si>
  <si>
    <t>Fire Insurance Premium Reversion</t>
  </si>
  <si>
    <t xml:space="preserve">Urban Redevelopment and Housing </t>
  </si>
  <si>
    <t>Judgments and Losses</t>
  </si>
  <si>
    <t>Permanently Restricted Purposes Non-Expendable</t>
  </si>
  <si>
    <t>Permanently Restricted Purposes Expendable</t>
  </si>
  <si>
    <t>Net Position-Restricted for Permanently Restricted Purposes Expendable</t>
  </si>
  <si>
    <t>Net Position-Restricted for Permanently Restricted Purposes Non-Expendable</t>
  </si>
  <si>
    <t>Determination of Major Funds</t>
  </si>
  <si>
    <t>Assets plus</t>
  </si>
  <si>
    <t>Liabilities plus</t>
  </si>
  <si>
    <t>Deferred Outflows</t>
  </si>
  <si>
    <t>Deferred Inflows</t>
  </si>
  <si>
    <t>Expenditures/</t>
  </si>
  <si>
    <t>Exceeds</t>
  </si>
  <si>
    <t>Qualifies as a</t>
  </si>
  <si>
    <t>Fund Title</t>
  </si>
  <si>
    <t>of Resources</t>
  </si>
  <si>
    <t>Revenues</t>
  </si>
  <si>
    <t>Major Fund?</t>
  </si>
  <si>
    <t>General Fund</t>
  </si>
  <si>
    <t>N/A</t>
  </si>
  <si>
    <t>Always</t>
  </si>
  <si>
    <t>Special Revenue Funds:</t>
  </si>
  <si>
    <t>Permanent Fund</t>
  </si>
  <si>
    <t>Total Governmental Funds</t>
  </si>
  <si>
    <t>10% of Total Governmental Funds</t>
  </si>
  <si>
    <t>Enterprise Funds:</t>
  </si>
  <si>
    <t>Total Enterprise Funds</t>
  </si>
  <si>
    <t>10% Total Enterprise Funds</t>
  </si>
  <si>
    <t>Total Governmental and Enterprise Funds</t>
  </si>
  <si>
    <t>5% of Total Governmental and Enterprise Funds</t>
  </si>
  <si>
    <t xml:space="preserve">*  Internal Service Funds are not included in the calculation of Major Funds.   </t>
  </si>
  <si>
    <t>*  A major fund must meet BOTH the 10% and 5% criteria for the same column.</t>
  </si>
  <si>
    <t xml:space="preserve">*  Enterprise funds must include nonoperating revenues and expenses.  </t>
  </si>
  <si>
    <t>*  Governmental funds must not include other financing sources and uses.</t>
  </si>
  <si>
    <t>*  Extraordinary items should NOT be included.</t>
  </si>
  <si>
    <t>*  Transfers in and out should not be included.</t>
  </si>
  <si>
    <t>*  The analysis of enterprise funds should include gains and losses, capital contributions and special items.</t>
  </si>
  <si>
    <t>SUPPLEMENTARY INFORMATION</t>
  </si>
  <si>
    <t>SCHEDULE OF THE MUNICIPALITY'S PROPORTIONATE SHARE OF THE NET PENSION LIABILITY (ASSET)</t>
  </si>
  <si>
    <t>South Dakota Retirement System</t>
  </si>
  <si>
    <t xml:space="preserve">*Last 10 Years </t>
  </si>
  <si>
    <t>Actuarial</t>
  </si>
  <si>
    <t>Unfunded</t>
  </si>
  <si>
    <t>Accrued</t>
  </si>
  <si>
    <t>UAAL as a</t>
  </si>
  <si>
    <t>Liability</t>
  </si>
  <si>
    <t>Percentage</t>
  </si>
  <si>
    <t>Value of</t>
  </si>
  <si>
    <t xml:space="preserve">(Insert </t>
  </si>
  <si>
    <t xml:space="preserve">Liability </t>
  </si>
  <si>
    <t>Funded</t>
  </si>
  <si>
    <t>Covered</t>
  </si>
  <si>
    <t>of Covered</t>
  </si>
  <si>
    <t>Valuation</t>
  </si>
  <si>
    <t>Assets</t>
  </si>
  <si>
    <t>Cost Method)</t>
  </si>
  <si>
    <t>(UAAL)</t>
  </si>
  <si>
    <t>Ratio</t>
  </si>
  <si>
    <t>Payroll</t>
  </si>
  <si>
    <t>Date</t>
  </si>
  <si>
    <t>(a)</t>
  </si>
  <si>
    <t>(b)</t>
  </si>
  <si>
    <t>(b-a)</t>
  </si>
  <si>
    <t>(a/b)</t>
  </si>
  <si>
    <t>(c)</t>
  </si>
  <si>
    <t>[(b-a)/c]</t>
  </si>
  <si>
    <t>Listing of Cost Methods to Insert Above:</t>
  </si>
  <si>
    <t>1.  Unit Credit</t>
  </si>
  <si>
    <t>2.  Entry Age</t>
  </si>
  <si>
    <t>3.  Attained Age</t>
  </si>
  <si>
    <t>4.  Aggregate</t>
  </si>
  <si>
    <t>5.  Frozen Entry Age</t>
  </si>
  <si>
    <t>6.  Frozen Attained Age</t>
  </si>
  <si>
    <t>BUDGETARY COMPARISON SCHEDULE - MODIFIED CASH BASIS</t>
  </si>
  <si>
    <t>Variance with</t>
  </si>
  <si>
    <t>Budgeted Amounts</t>
  </si>
  <si>
    <t>Final Budget</t>
  </si>
  <si>
    <t>Original</t>
  </si>
  <si>
    <t>Final</t>
  </si>
  <si>
    <t>Actual Amounts</t>
  </si>
  <si>
    <t>Positive (Negative)</t>
  </si>
  <si>
    <t xml:space="preserve">Expenditures: </t>
  </si>
  <si>
    <t>Contingency</t>
  </si>
  <si>
    <t>Amount Transferred</t>
  </si>
  <si>
    <t>GOVERNMENTAL FUNDS--MODIFIED CASH BASIS</t>
  </si>
  <si>
    <t xml:space="preserve">Other </t>
  </si>
  <si>
    <t xml:space="preserve">Governmental </t>
  </si>
  <si>
    <t>Governmental Funds</t>
  </si>
  <si>
    <t>Beginning Balance</t>
  </si>
  <si>
    <t>Revenues and Other Sources:</t>
  </si>
  <si>
    <t>Total Revenue and Other Sources</t>
  </si>
  <si>
    <t>Expenditures and Other Uses:</t>
  </si>
  <si>
    <t>Total Expenditures and Other Uses</t>
  </si>
  <si>
    <t>Transfers In (Out)</t>
  </si>
  <si>
    <t>Increase/Decrease in Fund Balance</t>
  </si>
  <si>
    <t>Ending Balance:</t>
  </si>
  <si>
    <t>Governmental Long-term Debt</t>
  </si>
  <si>
    <t>PROPRIETARY FUNDS--MODIFIED CASH BASIS</t>
  </si>
  <si>
    <t>The preceding financial data does not include fiduciary funds or component units.  Information pertaining to those</t>
  </si>
  <si>
    <t>Municipal funds are deposited as follows:</t>
  </si>
  <si>
    <t>Depository</t>
  </si>
  <si>
    <t>Special Item (specify)</t>
  </si>
  <si>
    <t>Extraordinary Item (specify)</t>
  </si>
  <si>
    <t>Intergovernmental Revenues:</t>
  </si>
  <si>
    <t>State Shared Revenue</t>
  </si>
  <si>
    <t>Other Intergovernmental Revenue</t>
  </si>
  <si>
    <t>Court Fines and Forfeits</t>
  </si>
  <si>
    <t>Miscellaneous Revenue and Other Sources:</t>
  </si>
  <si>
    <t>Other Revenues</t>
  </si>
  <si>
    <t>Long Term Debt Issued</t>
  </si>
  <si>
    <t>Other General Government</t>
  </si>
  <si>
    <t>Other Health and Welfare</t>
  </si>
  <si>
    <t>Discount on Bonds Issued</t>
  </si>
  <si>
    <t>Program Revenue-Operating Grants-General Government</t>
  </si>
  <si>
    <t>Program Revenue-Operating Grants-Public Safety</t>
  </si>
  <si>
    <t>Program Revenue-Operating Grants-Public Works</t>
  </si>
  <si>
    <t>Program Revenue-Operating Grants-Health and Welfare</t>
  </si>
  <si>
    <t>Program Revenue-Operating Grants-Culture and Recreation</t>
  </si>
  <si>
    <t>Program Revenue-Operating Grants-Conservation and Development</t>
  </si>
  <si>
    <t>Program Revenue-Operating Grants-Intergovernmental</t>
  </si>
  <si>
    <t>Program Revenue-Operating Grants-Miscellaneous</t>
  </si>
  <si>
    <t>Program Revenue-Capital Grants-General Government</t>
  </si>
  <si>
    <t>Program Revenue-Capital Grants-Public Safety</t>
  </si>
  <si>
    <t>Program Revenue-Capital Grants-Public Works</t>
  </si>
  <si>
    <t>Program Revenue-Capital Grants-Health and Welfare</t>
  </si>
  <si>
    <t>Program Revenue-Capital Grants-Culture and Recreation</t>
  </si>
  <si>
    <t>Program Revenue-Capital Grants-Conservation and Development</t>
  </si>
  <si>
    <t>Program Revenue-Capital Grants-Intergovernmental</t>
  </si>
  <si>
    <t>Program Revenue-Capital Grants-Miscellaneous</t>
  </si>
  <si>
    <t>Program Revenue-Charges for Services-General Government</t>
  </si>
  <si>
    <t>Program Revenue-Charges for Services-Public Safety</t>
  </si>
  <si>
    <t>Program Revenue-Charges for Services-Public Works</t>
  </si>
  <si>
    <t>Program Revenue-Charges for Services-Health and Welfare</t>
  </si>
  <si>
    <t>Program Revenue-Charges for Services-Culture and Recreation</t>
  </si>
  <si>
    <t>Program Revenue-Charges for Services-Miscellaneous</t>
  </si>
  <si>
    <t>General Government Expense</t>
  </si>
  <si>
    <t>Public Safety Expense</t>
  </si>
  <si>
    <t>Public Works Expense</t>
  </si>
  <si>
    <t>Health and Welfare Expense</t>
  </si>
  <si>
    <t>Culture and Recreation Expense</t>
  </si>
  <si>
    <t>Conservation and Development Expense</t>
  </si>
  <si>
    <t>Interest on Long-Term Debt</t>
  </si>
  <si>
    <t>Intergovernmental Expense</t>
  </si>
  <si>
    <t>Miscellaneous Expense</t>
  </si>
  <si>
    <t>Capital Outlay-Unallocated</t>
  </si>
  <si>
    <r>
      <rPr>
        <b/>
        <sz val="11"/>
        <rFont val="Calibri"/>
        <family val="2"/>
        <scheme val="minor"/>
      </rPr>
      <t>See Comment</t>
    </r>
    <r>
      <rPr>
        <sz val="11"/>
        <rFont val="Calibri"/>
        <family val="2"/>
        <scheme val="minor"/>
      </rPr>
      <t>--Program Revenue-Capital Grants-General Government</t>
    </r>
  </si>
  <si>
    <t>SCHEDULE OF EXPENDITURES OF FEDERAL AWARDS</t>
  </si>
  <si>
    <t>Pass-Through</t>
  </si>
  <si>
    <t>Total Federal</t>
  </si>
  <si>
    <t>Federal Grantor/Pass-Through Grantor</t>
  </si>
  <si>
    <t>Entity Identifying</t>
  </si>
  <si>
    <t>Passed Through</t>
  </si>
  <si>
    <t>Expenditures</t>
  </si>
  <si>
    <t>Program or Cluster Title</t>
  </si>
  <si>
    <t>Number</t>
  </si>
  <si>
    <t>to Subrecipients</t>
  </si>
  <si>
    <t>Total US Department of Agriculture</t>
  </si>
  <si>
    <t>US Department of Defense - Direct Programs:</t>
  </si>
  <si>
    <t>US Department of Defense - Pass-Through Programs:</t>
  </si>
  <si>
    <t xml:space="preserve">  SD State Treasurer,</t>
  </si>
  <si>
    <t>Total US Department of Defense</t>
  </si>
  <si>
    <t>US Department of Health and Human Services - Direct Programs:</t>
  </si>
  <si>
    <t>US Department of Health and Human Services - Pass-Through Programs:</t>
  </si>
  <si>
    <t>Total US Department of Health and Human Services</t>
  </si>
  <si>
    <t>US Department of Housing and Urban Development - Direct Programs:</t>
  </si>
  <si>
    <t>US Department of Housing and Urban Development - Pass-Through Programs:</t>
  </si>
  <si>
    <t xml:space="preserve">  SD Governor's Office of Economic Development,</t>
  </si>
  <si>
    <t xml:space="preserve">    Community Development Block Grant/Entitlement Grants</t>
  </si>
  <si>
    <t xml:space="preserve">    Community Development Block Grant/State's Program</t>
  </si>
  <si>
    <t xml:space="preserve">      and Non-Entitlement Grants in Hawaii</t>
  </si>
  <si>
    <t xml:space="preserve">  Other Programs:</t>
  </si>
  <si>
    <t xml:space="preserve">    Direct Federal Funding:</t>
  </si>
  <si>
    <t xml:space="preserve">  Indirect Federal Funding</t>
  </si>
  <si>
    <t>Total US Department of Housing and Urban Development</t>
  </si>
  <si>
    <t>US Department of Interior - Direct Programs:</t>
  </si>
  <si>
    <t xml:space="preserve">  National Park Service (LWCF)</t>
  </si>
  <si>
    <t>US Department of Interior - Pass-Through Programs:</t>
  </si>
  <si>
    <t xml:space="preserve">  SD Department of Game, Fish &amp; Parks,</t>
  </si>
  <si>
    <t>Total US Department of the Interior</t>
  </si>
  <si>
    <t xml:space="preserve">    Edward Byrne Memorial Justice Assistance Grant Program</t>
  </si>
  <si>
    <t xml:space="preserve">    SD Department of Public Safety,</t>
  </si>
  <si>
    <t>Other Programs:</t>
  </si>
  <si>
    <t>Total US Department of Justice</t>
  </si>
  <si>
    <t>Workforce Investment Act (WIA) Cluster:</t>
  </si>
  <si>
    <t xml:space="preserve">  US Department of Labor - Pass-Through Programs:</t>
  </si>
  <si>
    <t xml:space="preserve">    SD Department of Labor,</t>
  </si>
  <si>
    <t>Total Workforce Investment Act (WIA) Cluster</t>
  </si>
  <si>
    <t xml:space="preserve">  US Department of Labor - Direct Programs:</t>
  </si>
  <si>
    <t>Total US Department of Labor</t>
  </si>
  <si>
    <t xml:space="preserve">  US Department of Transportation - Pass-Through Programs:</t>
  </si>
  <si>
    <t xml:space="preserve">    SD Department of Transportation,</t>
  </si>
  <si>
    <t>Highway Safety Cluster:</t>
  </si>
  <si>
    <t xml:space="preserve">      State and Community Highway Safety</t>
  </si>
  <si>
    <t xml:space="preserve">      Alcohol Impaired Driving Countermeasures Incentive Grants I</t>
  </si>
  <si>
    <t>Total Highway Safety Cluster</t>
  </si>
  <si>
    <t xml:space="preserve">  US Department of Transportation - Direct Programs:</t>
  </si>
  <si>
    <t>Total US Department of Transportation</t>
  </si>
  <si>
    <t>US General Services Administration - Pass-Through Programs:</t>
  </si>
  <si>
    <t xml:space="preserve">  SD Federal Property Agency,</t>
  </si>
  <si>
    <t xml:space="preserve">    Donation of Federal Surplus Personal Property (Note 6)</t>
  </si>
  <si>
    <t>Total US General Services Administration</t>
  </si>
  <si>
    <t>US Environmental Protection Agency - Direct Programs:</t>
  </si>
  <si>
    <t xml:space="preserve">  Office of Water,</t>
  </si>
  <si>
    <t xml:space="preserve">    Construction Grants for Wastewater Treatment Works</t>
  </si>
  <si>
    <t>US Environmental Protection Agency - Pass-Through Programs:</t>
  </si>
  <si>
    <t xml:space="preserve">  SD Department of Environment and Natural Resources,</t>
  </si>
  <si>
    <t>US Elections Assistance Commission - Pass-Through Programs:</t>
  </si>
  <si>
    <t xml:space="preserve">  SD Secretary of State,</t>
  </si>
  <si>
    <t xml:space="preserve">    Help America Vote Act Requirements Payments</t>
  </si>
  <si>
    <t>Total US Elections Assistance Commission</t>
  </si>
  <si>
    <t xml:space="preserve">  SD Secretary of State, </t>
  </si>
  <si>
    <t>US Department of Homeland Security - Pass-Through Programs:</t>
  </si>
  <si>
    <t xml:space="preserve">  SD Department of Public Safety - Office of Emergency Management,</t>
  </si>
  <si>
    <t xml:space="preserve">    Disaster Grants-Public Assistance (Presidentially Declared Disasters)</t>
  </si>
  <si>
    <t xml:space="preserve">    Hazard Mitigation Grant</t>
  </si>
  <si>
    <t xml:space="preserve">    Emergency Management Performance Grants</t>
  </si>
  <si>
    <t xml:space="preserve">    Homeland Security Grant Program</t>
  </si>
  <si>
    <t>Total US Department of Homeland Security</t>
  </si>
  <si>
    <t>GRAND TOTAL</t>
  </si>
  <si>
    <t>Federal reimbursements are not based upon specific expenditures.  Therefore, the amounts reported here represent cash received rather than federal expenditures.</t>
  </si>
  <si>
    <t>This represents a Major Federal Financial Assistance Program.</t>
  </si>
  <si>
    <t xml:space="preserve"> </t>
  </si>
  <si>
    <t>Federal</t>
  </si>
  <si>
    <t xml:space="preserve">Amount </t>
  </si>
  <si>
    <t>Cluster/Program Title</t>
  </si>
  <si>
    <t>Outstanding</t>
  </si>
  <si>
    <t>The amount reported represents 23.3% of the original acquisition cost of the federal surplus property received by the Municipality.</t>
  </si>
  <si>
    <t>Expenditures reported on the Schedule are reported on the (modified accrual basis) OR (modified cash basis) basis of accounting. Such expenditures are recognized following the cost principles contained in the Uniform Guidance, wherein certain types of expenditures are not allowable or are limited as to reimbursement. Negative amounts shown on the Schedule represent adjustments or credits made in the normal course of business to amounts reported as expenditures in prior years. The Municipality has elected to use the 10-percent de minimis indirect cost rate as allowed under the Uniform Guidance</t>
  </si>
  <si>
    <t>Enterprise Long-term Debt</t>
  </si>
  <si>
    <t>GENERAL FUND</t>
  </si>
  <si>
    <t>Net Change in Fund Balance</t>
  </si>
  <si>
    <t>General Revenue-Property Taxes</t>
  </si>
  <si>
    <t>General Revenue-Sales Taxes</t>
  </si>
  <si>
    <t>Program Revenue-Charges for Services-Conservation and Development</t>
  </si>
  <si>
    <t>Program Revenue-Charges for Services-Intergovernmental</t>
  </si>
  <si>
    <t>General Revenue-Grants and Contributions</t>
  </si>
  <si>
    <t>General Revenue-State Shared Revenues</t>
  </si>
  <si>
    <t>General Revenue-Miscellaneous Revenue</t>
  </si>
  <si>
    <t>Permanently Restricted Purposes:</t>
  </si>
  <si>
    <t>activities may be obtained by contacting the municipal finance officer at XXX-XXXX.</t>
  </si>
  <si>
    <r>
      <t xml:space="preserve">Note 1: </t>
    </r>
    <r>
      <rPr>
        <b/>
        <i/>
        <sz val="11"/>
        <rFont val="Calibri"/>
        <family val="2"/>
        <scheme val="minor"/>
      </rPr>
      <t>Basis of Presentation</t>
    </r>
    <r>
      <rPr>
        <b/>
        <sz val="11"/>
        <rFont val="Calibri"/>
        <family val="2"/>
        <scheme val="minor"/>
      </rPr>
      <t xml:space="preserve"> </t>
    </r>
  </si>
  <si>
    <r>
      <t xml:space="preserve">Note 2: </t>
    </r>
    <r>
      <rPr>
        <b/>
        <i/>
        <sz val="11"/>
        <rFont val="Calibri"/>
        <family val="2"/>
        <scheme val="minor"/>
      </rPr>
      <t>Summary of Significant Accounting Policies</t>
    </r>
    <r>
      <rPr>
        <b/>
        <sz val="11"/>
        <rFont val="Calibri"/>
        <family val="2"/>
        <scheme val="minor"/>
      </rPr>
      <t xml:space="preserve"> </t>
    </r>
  </si>
  <si>
    <r>
      <t xml:space="preserve">Note 3: </t>
    </r>
    <r>
      <rPr>
        <b/>
        <i/>
        <sz val="11"/>
        <rFont val="Calibri"/>
        <family val="2"/>
        <scheme val="minor"/>
      </rPr>
      <t>Federal Reimbursement</t>
    </r>
  </si>
  <si>
    <r>
      <t xml:space="preserve">Note 4: </t>
    </r>
    <r>
      <rPr>
        <b/>
        <i/>
        <sz val="11"/>
        <rFont val="Calibri"/>
        <family val="2"/>
        <scheme val="minor"/>
      </rPr>
      <t>Major Federal Financial Assistance Program</t>
    </r>
  </si>
  <si>
    <r>
      <t xml:space="preserve">Note 5: </t>
    </r>
    <r>
      <rPr>
        <b/>
        <i/>
        <sz val="11"/>
        <rFont val="Calibri"/>
        <family val="2"/>
        <scheme val="minor"/>
      </rPr>
      <t>Federal Loan Program</t>
    </r>
  </si>
  <si>
    <r>
      <t xml:space="preserve">Note 6: </t>
    </r>
    <r>
      <rPr>
        <b/>
        <i/>
        <sz val="11"/>
        <rFont val="Calibri"/>
        <family val="2"/>
        <scheme val="minor"/>
      </rPr>
      <t>Federal Surplus Property</t>
    </r>
  </si>
  <si>
    <t>Debt Service Funds:</t>
  </si>
  <si>
    <t>Capital Projects Funds:</t>
  </si>
  <si>
    <t>Note 1 - Long-Term Debt:</t>
  </si>
  <si>
    <t>General Obligation Bonds:</t>
  </si>
  <si>
    <t>Revenue Bonds:</t>
  </si>
  <si>
    <t>[SHOW MATURITY DATES AND INTEREST RATES AND INDICATE THE FUND MAKING THE PAYMENTS TO</t>
  </si>
  <si>
    <t xml:space="preserve">RETIRE THE DEBT.  IF VARIABLE-RATE DEBT EXISTS THE DEBT DESCRIPTIONS MUST DESCRIBE THE </t>
  </si>
  <si>
    <t>TERMS BY WHICH INTEREST RATES ARE ADJUSTED.]</t>
  </si>
  <si>
    <t>OPEB SCHEDULE</t>
  </si>
  <si>
    <t>VALIDATION:</t>
  </si>
  <si>
    <t>ToDatabase</t>
  </si>
  <si>
    <t>Exhibits Total</t>
  </si>
  <si>
    <t>Equal?</t>
  </si>
  <si>
    <t>Debt Service (Interest)</t>
  </si>
  <si>
    <t>Total Ending Fund Balance</t>
  </si>
  <si>
    <t>Custodial</t>
  </si>
  <si>
    <t>____________ (major category)</t>
  </si>
  <si>
    <t xml:space="preserve">Individuals, organizations, and other governments  </t>
  </si>
  <si>
    <t>Investment Earnings:</t>
  </si>
  <si>
    <t>Net Increase in Fair Value of Investments</t>
  </si>
  <si>
    <t>Interest and Dividends</t>
  </si>
  <si>
    <t>Other Investments Earnings</t>
  </si>
  <si>
    <t>Total Investment Earnings</t>
  </si>
  <si>
    <t>Less Investment Costs:</t>
  </si>
  <si>
    <t>Investment Activity Costs</t>
  </si>
  <si>
    <t>Other Investment Costs</t>
  </si>
  <si>
    <t>Net Investment Earnings</t>
  </si>
  <si>
    <t>Property Tax Collections for Other Governments</t>
  </si>
  <si>
    <t>State Shared Revenue Collections for Other Governments</t>
  </si>
  <si>
    <t>Payments of Property Tax to Other Governments</t>
  </si>
  <si>
    <t>Payments of State Shared Revenue to Other Governments</t>
  </si>
  <si>
    <t>Discounts on Bonds Issued</t>
  </si>
  <si>
    <t>Lease Liabilities:</t>
  </si>
  <si>
    <t>Lease Liabilities</t>
  </si>
  <si>
    <t>Net OPEB Obligation</t>
  </si>
  <si>
    <t>Child Nutrition Cluster:</t>
  </si>
  <si>
    <t xml:space="preserve">  US Department of Agriculture Pass-Through Programs:</t>
  </si>
  <si>
    <t xml:space="preserve">    SD Department of Education,</t>
  </si>
  <si>
    <t xml:space="preserve">      Non-Cash Assistance (Commodities):</t>
  </si>
  <si>
    <t xml:space="preserve">        National School Lunch Program</t>
  </si>
  <si>
    <t xml:space="preserve">        Summer Food Service Program for Children</t>
  </si>
  <si>
    <t xml:space="preserve">      Cash Assistance:</t>
  </si>
  <si>
    <t xml:space="preserve">        School Breakfast Program (Note 3)</t>
  </si>
  <si>
    <t xml:space="preserve">        National School Lunch Program (Note 3)</t>
  </si>
  <si>
    <t xml:space="preserve">        Special Milk Program for Children (Note 3)</t>
  </si>
  <si>
    <t xml:space="preserve">  Total for Child Nutrition Cluster</t>
  </si>
  <si>
    <t>Forest Service Schools and Roads Cluster:</t>
  </si>
  <si>
    <t xml:space="preserve">  US Department of Agriculture - Direct Programs:</t>
  </si>
  <si>
    <t xml:space="preserve">    Schools and Roads - Grants to Counties (Note 3)</t>
  </si>
  <si>
    <t xml:space="preserve">  US Department of Agriculture - Pass-Through Programs:</t>
  </si>
  <si>
    <t xml:space="preserve">    SD State Auditor,</t>
  </si>
  <si>
    <t xml:space="preserve">        Schools and Roads - Grants to States (Note 3)</t>
  </si>
  <si>
    <t xml:space="preserve">  Total for Schools and Roads Cluster</t>
  </si>
  <si>
    <t xml:space="preserve">    SD Department of Agriculture,</t>
  </si>
  <si>
    <t xml:space="preserve">        Cooperative Forestry Assistance </t>
  </si>
  <si>
    <t xml:space="preserve">     __________________________________________</t>
  </si>
  <si>
    <t xml:space="preserve">    Flood Plain Management Services (Note 3)</t>
  </si>
  <si>
    <t xml:space="preserve">  Bureau of Land Management,</t>
  </si>
  <si>
    <t xml:space="preserve">    Payments in Lieu of Taxes  (Note 3)</t>
  </si>
  <si>
    <t xml:space="preserve">    ____________________________________________________</t>
  </si>
  <si>
    <t xml:space="preserve">    Outdoor Recreation Acquisition, Development and Planning</t>
  </si>
  <si>
    <t>US Department of Justice - Direct Programs:</t>
  </si>
  <si>
    <t xml:space="preserve">  State Criminal Alien Assistance Program</t>
  </si>
  <si>
    <t xml:space="preserve">  Public Safety Partnership and Community Policing Grants</t>
  </si>
  <si>
    <t>US Department of Justice - Pass-Through Programs:</t>
  </si>
  <si>
    <t xml:space="preserve">  SD Department of Corrections,</t>
  </si>
  <si>
    <t xml:space="preserve">    Juvenile Justice and Delinquency Prevention</t>
  </si>
  <si>
    <t xml:space="preserve">  SD Department of Public Safety,</t>
  </si>
  <si>
    <t xml:space="preserve">    Crime Victim Assistance</t>
  </si>
  <si>
    <t xml:space="preserve">    Violence Against Women Formula Grants</t>
  </si>
  <si>
    <t xml:space="preserve">  SD Network Against Family Violence and Sexual Assault</t>
  </si>
  <si>
    <t xml:space="preserve">    Grants to Encourage Arrest Policies and Enforcement of Protection Orders Program</t>
  </si>
  <si>
    <t xml:space="preserve">  City of  ______________________________</t>
  </si>
  <si>
    <t xml:space="preserve">      WIOA Adult Program</t>
  </si>
  <si>
    <t xml:space="preserve">      WIOA Dislocated Worker Formula Grants</t>
  </si>
  <si>
    <t>Highway Planning and Construction Cluster</t>
  </si>
  <si>
    <t xml:space="preserve">    SD Department of Transportation</t>
  </si>
  <si>
    <t xml:space="preserve">      Highway Planning and Construction</t>
  </si>
  <si>
    <t xml:space="preserve">      Recreational Trails Program</t>
  </si>
  <si>
    <t>Total Highway Planning and Construction Cluster</t>
  </si>
  <si>
    <t xml:space="preserve">      National Priority Safety Programs</t>
  </si>
  <si>
    <t xml:space="preserve">      Airport Improvement Program</t>
  </si>
  <si>
    <t xml:space="preserve">    SD Department of Public Safety, </t>
  </si>
  <si>
    <t xml:space="preserve">      Interagency Hazardous Materials Public Sector Training and Planning Grants</t>
  </si>
  <si>
    <t>US Department of Treasury - Pass Through Programs:</t>
  </si>
  <si>
    <t xml:space="preserve">  SD Bureau of Finance and Management,</t>
  </si>
  <si>
    <t xml:space="preserve">    Coronavirus Relief Fund</t>
  </si>
  <si>
    <t>Total US Department of Treasury</t>
  </si>
  <si>
    <t>Institute of Museum and Library Services - Pass Through Programs</t>
  </si>
  <si>
    <t xml:space="preserve">  SD Department of Education,</t>
  </si>
  <si>
    <t xml:space="preserve">    Grants to States</t>
  </si>
  <si>
    <t>Total Institute of Museum and Library Services</t>
  </si>
  <si>
    <t xml:space="preserve">    Capitalization Grants for Clean Water State Revolving Funds</t>
  </si>
  <si>
    <t xml:space="preserve">    Nonpoint Source Implementation Grants</t>
  </si>
  <si>
    <t xml:space="preserve">  SD Department of Health, </t>
  </si>
  <si>
    <t xml:space="preserve">    Public Health Emergency Preparedness </t>
  </si>
  <si>
    <t xml:space="preserve">  SD Department of Social Services,</t>
  </si>
  <si>
    <t xml:space="preserve">    MaryLee Allen Promoting Safe and Stable Families Program</t>
  </si>
  <si>
    <t xml:space="preserve">    Block Grants for Prevention and Treatment of Substance Abuse</t>
  </si>
  <si>
    <t xml:space="preserve">    Voting Access for Individuals with Disabilities - Grants for Protection and Advocacy Systems</t>
  </si>
  <si>
    <t>US Executive Office of the President - Pass-Through Programs:</t>
  </si>
  <si>
    <t xml:space="preserve">  SD Attorney General's Office,</t>
  </si>
  <si>
    <t xml:space="preserve">    High Intensity Drug Trafficking Areas Program</t>
  </si>
  <si>
    <t>Total US Executive Office of the President</t>
  </si>
  <si>
    <t xml:space="preserve">    BRIC: Building Resilient Infrastructure and Communities</t>
  </si>
  <si>
    <t>The accompanying Schedule of Expenditures of Federal Awards (the "Schedule") includes the federal award activity of the Municipality under programs of the federal government for the year ended December 31, 2020.  The information in this Schedule is presented in accordance with the requirements of Title 2 U.S. Code of Federal Regulations Part 200, Uniform Administrative Requirements, Cost Principles, and Audit Requirements for Federal Awards (Uniform Guidance).  Because the Schedule presents only a selected portion of the operations of the Municipality, it is not intended to and does not present the financial position, changes in net position, or cash flows of the Municipality.</t>
  </si>
  <si>
    <t>The Municipality had the following loan balances outstanding at December 31, 2021.  These loan balances outstanding which have continuing compliance requirements are also included in the federal expenditures presented in the Schedule.</t>
  </si>
  <si>
    <t>US Department of Treasury - Direct Programs:</t>
  </si>
  <si>
    <t xml:space="preserve">    Coronavirus State and Local Fiscal Recovery Funds</t>
  </si>
  <si>
    <t>Assistance</t>
  </si>
  <si>
    <t>Listing</t>
  </si>
  <si>
    <t>Subscription Liabilities</t>
  </si>
  <si>
    <t>Subscription Liabilities:</t>
  </si>
  <si>
    <t>Other Long-Term Liabilities:</t>
  </si>
  <si>
    <t>Fund Balance - beginning, as previously reported</t>
  </si>
  <si>
    <t>Restatement due to (See Note__):</t>
  </si>
  <si>
    <t>Fund Balance - beginning, as restated</t>
  </si>
  <si>
    <t>Net Position - beginning, as previously reported</t>
  </si>
  <si>
    <t>Net Position - beginning, as restated</t>
  </si>
  <si>
    <t>Restatement due to:</t>
  </si>
  <si>
    <t>Net Position-beginning, as previously reported</t>
  </si>
  <si>
    <t>Net Position-beginning, as restated</t>
  </si>
  <si>
    <t>Municipality's Proportion of the Net Pension Liability/Asset</t>
  </si>
  <si>
    <t>Municipality's Proportionate Share of the Net Pension Liability/Asset</t>
  </si>
  <si>
    <t>Municipality's Covered Payroll</t>
  </si>
  <si>
    <t>Municipality's Proportionate Share of the Net Pension Liability (Asset) as a Percentage of its Covered Payroll</t>
  </si>
  <si>
    <t xml:space="preserve">Plan Fiduciary Net Position as a Percentage of the Total Pension Liability (Asset) </t>
  </si>
  <si>
    <r>
      <rPr>
        <b/>
        <sz val="10"/>
        <color theme="1"/>
        <rFont val="Arial"/>
        <family val="2"/>
      </rPr>
      <t xml:space="preserve">* </t>
    </r>
    <r>
      <rPr>
        <sz val="10"/>
        <color theme="1"/>
        <rFont val="Arial"/>
        <family val="2"/>
      </rPr>
      <t xml:space="preserve"> The amounts presented for each year were determined as of the measurement date of the collective net pension liability (asset) which is 6/30.</t>
    </r>
  </si>
  <si>
    <t>2024 Version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</si>
</sst>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mmmm\ d\,\ yyyy"/>
    <numFmt numFmtId="165" formatCode="[$-409]mmmm\ d\,\ yyyy;@"/>
    <numFmt numFmtId="166" formatCode="0_);\(0\)"/>
    <numFmt numFmtId="167" formatCode="_(&quot;$&quot;* #,##0_);_(&quot;$&quot;* \(#,##0\);_(&quot;$&quot;* &quot;-&quot;??_);_(@_)"/>
    <numFmt numFmtId="168" formatCode="0.000"/>
    <numFmt numFmtId="169" formatCode="&quot;$&quot;#,##0.00"/>
    <numFmt numFmtId="170" formatCode="0.0000000%"/>
  </numFmts>
  <fonts count="27" x14ac:knownFonts="1">
    <font>
      <sz val="11"/>
      <color theme="1"/>
      <name val="Calibri"/>
      <family val="2"/>
      <scheme val="minor"/>
    </font>
    <font>
      <b/>
      <sz val="10"/>
      <color indexed="81"/>
      <name val="Tahoma"/>
      <family val="2"/>
    </font>
    <font>
      <b/>
      <sz val="8"/>
      <color indexed="81"/>
      <name val="Tahoma"/>
      <family val="2"/>
    </font>
    <font>
      <sz val="11"/>
      <name val="Calibri"/>
      <family val="2"/>
      <scheme val="minor"/>
    </font>
    <font>
      <sz val="11"/>
      <color indexed="8"/>
      <name val="Calibri"/>
      <family val="2"/>
    </font>
    <font>
      <sz val="10"/>
      <color indexed="8"/>
      <name val="Arial"/>
      <family val="2"/>
    </font>
    <font>
      <sz val="8"/>
      <color indexed="81"/>
      <name val="Tahoma"/>
      <family val="2"/>
    </font>
    <font>
      <sz val="9"/>
      <color indexed="81"/>
      <name val="Tahoma"/>
      <family val="2"/>
    </font>
    <font>
      <b/>
      <sz val="9"/>
      <color indexed="81"/>
      <name val="Tahoma"/>
      <family val="2"/>
    </font>
    <font>
      <b/>
      <sz val="11"/>
      <color indexed="81"/>
      <name val="Calibri"/>
      <family val="2"/>
      <scheme val="minor"/>
    </font>
    <font>
      <sz val="11"/>
      <color rgb="FF222222"/>
      <name val="Calibri"/>
      <family val="2"/>
      <scheme val="minor"/>
    </font>
    <font>
      <sz val="10"/>
      <color indexed="8"/>
      <name val="Arial"/>
      <family val="2"/>
    </font>
    <font>
      <sz val="11"/>
      <color indexed="8"/>
      <name val="Calibri"/>
      <family val="2"/>
    </font>
    <font>
      <sz val="11"/>
      <color theme="1"/>
      <name val="Calibri"/>
      <family val="2"/>
      <scheme val="minor"/>
    </font>
    <font>
      <b/>
      <sz val="11"/>
      <name val="Calibri"/>
      <family val="2"/>
      <scheme val="minor"/>
    </font>
    <font>
      <sz val="10"/>
      <color indexed="81"/>
      <name val="Tahoma"/>
      <family val="2"/>
    </font>
    <font>
      <sz val="11"/>
      <color indexed="81"/>
      <name val="Calibri"/>
      <family val="2"/>
      <scheme val="minor"/>
    </font>
    <font>
      <b/>
      <i/>
      <sz val="11"/>
      <name val="Calibri"/>
      <family val="2"/>
      <scheme val="minor"/>
    </font>
    <font>
      <sz val="11"/>
      <color rgb="FFFF0000"/>
      <name val="Calibri"/>
      <family val="2"/>
      <scheme val="minor"/>
    </font>
    <font>
      <u/>
      <sz val="11"/>
      <name val="Calibri"/>
      <family val="2"/>
      <scheme val="minor"/>
    </font>
    <font>
      <sz val="10"/>
      <name val="Arial"/>
      <family val="2"/>
    </font>
    <font>
      <b/>
      <sz val="11"/>
      <color theme="1"/>
      <name val="Arial"/>
      <family val="2"/>
    </font>
    <font>
      <sz val="11"/>
      <color theme="1"/>
      <name val="Arial"/>
      <family val="2"/>
    </font>
    <font>
      <sz val="10"/>
      <color theme="1"/>
      <name val="Arial"/>
      <family val="2"/>
    </font>
    <font>
      <sz val="11"/>
      <name val="Arial"/>
      <family val="2"/>
    </font>
    <font>
      <i/>
      <sz val="11"/>
      <name val="Arial"/>
      <family val="2"/>
    </font>
    <font>
      <b/>
      <sz val="10"/>
      <color theme="1"/>
      <name val="Arial"/>
      <family val="2"/>
    </font>
  </fonts>
  <fills count="5">
    <fill>
      <patternFill patternType="none"/>
    </fill>
    <fill>
      <patternFill patternType="gray125"/>
    </fill>
    <fill>
      <patternFill patternType="solid">
        <fgColor indexed="22"/>
        <bgColor indexed="0"/>
      </patternFill>
    </fill>
    <fill>
      <patternFill patternType="solid">
        <fgColor theme="7" tint="0.59999389629810485"/>
        <bgColor indexed="64"/>
      </patternFill>
    </fill>
    <fill>
      <patternFill patternType="solid">
        <fgColor theme="7" tint="0.59996337778862885"/>
        <bgColor indexed="64"/>
      </patternFill>
    </fill>
  </fills>
  <borders count="43">
    <border>
      <left/>
      <right/>
      <top/>
      <bottom/>
      <diagonal/>
    </border>
    <border>
      <left/>
      <right/>
      <top/>
      <bottom style="thin">
        <color indexed="64"/>
      </bottom>
      <diagonal/>
    </border>
    <border>
      <left/>
      <right/>
      <top style="thin">
        <color indexed="64"/>
      </top>
      <bottom style="thin">
        <color indexed="64"/>
      </bottom>
      <diagonal/>
    </border>
    <border>
      <left/>
      <right/>
      <top/>
      <bottom style="double">
        <color indexed="64"/>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theme="2" tint="-9.9948118533890809E-2"/>
      </left>
      <right style="thin">
        <color theme="2" tint="-9.9948118533890809E-2"/>
      </right>
      <top style="thin">
        <color theme="2" tint="-9.9948118533890809E-2"/>
      </top>
      <bottom style="thin">
        <color theme="2" tint="-9.9948118533890809E-2"/>
      </bottom>
      <diagonal/>
    </border>
    <border>
      <left style="thin">
        <color theme="2" tint="-9.9948118533890809E-2"/>
      </left>
      <right style="thin">
        <color theme="2" tint="-9.9948118533890809E-2"/>
      </right>
      <top style="thin">
        <color theme="2" tint="-9.9948118533890809E-2"/>
      </top>
      <bottom style="thin">
        <color indexed="64"/>
      </bottom>
      <diagonal/>
    </border>
    <border>
      <left/>
      <right style="thin">
        <color theme="2" tint="-9.9948118533890809E-2"/>
      </right>
      <top/>
      <bottom/>
      <diagonal/>
    </border>
    <border>
      <left style="thin">
        <color theme="2" tint="-9.9948118533890809E-2"/>
      </left>
      <right style="thin">
        <color theme="2" tint="-9.9948118533890809E-2"/>
      </right>
      <top/>
      <bottom/>
      <diagonal/>
    </border>
    <border>
      <left style="thin">
        <color theme="2" tint="-9.9948118533890809E-2"/>
      </left>
      <right/>
      <top/>
      <bottom/>
      <diagonal/>
    </border>
    <border>
      <left style="thin">
        <color theme="2" tint="-9.9917600024414813E-2"/>
      </left>
      <right style="thin">
        <color theme="2" tint="-9.9917600024414813E-2"/>
      </right>
      <top style="thin">
        <color theme="2" tint="-9.9917600024414813E-2"/>
      </top>
      <bottom style="thin">
        <color theme="2" tint="-9.9917600024414813E-2"/>
      </bottom>
      <diagonal/>
    </border>
    <border>
      <left style="thin">
        <color theme="2" tint="-9.9948118533890809E-2"/>
      </left>
      <right style="thin">
        <color theme="2" tint="-9.9948118533890809E-2"/>
      </right>
      <top/>
      <bottom style="thin">
        <color theme="2" tint="-9.9948118533890809E-2"/>
      </bottom>
      <diagonal/>
    </border>
    <border>
      <left style="thin">
        <color theme="2" tint="-9.9948118533890809E-2"/>
      </left>
      <right style="thin">
        <color theme="2" tint="-9.9948118533890809E-2"/>
      </right>
      <top style="thin">
        <color indexed="64"/>
      </top>
      <bottom style="thin">
        <color theme="2" tint="-9.9948118533890809E-2"/>
      </bottom>
      <diagonal/>
    </border>
    <border>
      <left style="thin">
        <color theme="2" tint="-9.9948118533890809E-2"/>
      </left>
      <right/>
      <top style="thin">
        <color theme="2" tint="-9.9948118533890809E-2"/>
      </top>
      <bottom style="thin">
        <color theme="2" tint="-9.9948118533890809E-2"/>
      </bottom>
      <diagonal/>
    </border>
    <border>
      <left/>
      <right style="thin">
        <color theme="2" tint="-9.9948118533890809E-2"/>
      </right>
      <top style="thin">
        <color theme="2" tint="-9.9948118533890809E-2"/>
      </top>
      <bottom style="thin">
        <color theme="2" tint="-9.9948118533890809E-2"/>
      </bottom>
      <diagonal/>
    </border>
    <border>
      <left/>
      <right/>
      <top style="thin">
        <color theme="2" tint="-9.9948118533890809E-2"/>
      </top>
      <bottom style="thin">
        <color indexed="64"/>
      </bottom>
      <diagonal/>
    </border>
    <border>
      <left/>
      <right/>
      <top style="thin">
        <color indexed="64"/>
      </top>
      <bottom style="double">
        <color indexed="64"/>
      </bottom>
      <diagonal/>
    </border>
    <border>
      <left style="thin">
        <color theme="2" tint="-9.9948118533890809E-2"/>
      </left>
      <right/>
      <top style="thin">
        <color theme="2" tint="-9.9948118533890809E-2"/>
      </top>
      <bottom style="thin">
        <color indexed="64"/>
      </bottom>
      <diagonal/>
    </border>
    <border>
      <left style="thin">
        <color theme="2" tint="-9.9948118533890809E-2"/>
      </left>
      <right style="thin">
        <color theme="2" tint="-9.9948118533890809E-2"/>
      </right>
      <top style="thin">
        <color theme="2" tint="-9.9948118533890809E-2"/>
      </top>
      <bottom/>
      <diagonal/>
    </border>
    <border>
      <left style="thin">
        <color theme="2" tint="-9.9917600024414813E-2"/>
      </left>
      <right style="thin">
        <color theme="2" tint="-9.9917600024414813E-2"/>
      </right>
      <top style="thin">
        <color theme="2" tint="-9.9917600024414813E-2"/>
      </top>
      <bottom style="thin">
        <color indexed="64"/>
      </bottom>
      <diagonal/>
    </border>
    <border>
      <left style="thin">
        <color theme="2" tint="-9.9948118533890809E-2"/>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theme="2" tint="-9.9948118533890809E-2"/>
      </right>
      <top/>
      <bottom style="thin">
        <color indexed="64"/>
      </bottom>
      <diagonal/>
    </border>
    <border>
      <left style="thin">
        <color theme="2" tint="-9.9948118533890809E-2"/>
      </left>
      <right/>
      <top style="thin">
        <color theme="2" tint="-9.9948118533890809E-2"/>
      </top>
      <bottom/>
      <diagonal/>
    </border>
    <border>
      <left style="thin">
        <color theme="2" tint="-9.9917600024414813E-2"/>
      </left>
      <right/>
      <top/>
      <bottom style="thin">
        <color indexed="64"/>
      </bottom>
      <diagonal/>
    </border>
    <border>
      <left/>
      <right style="thin">
        <color theme="2" tint="-9.9948118533890809E-2"/>
      </right>
      <top style="thin">
        <color indexed="64"/>
      </top>
      <bottom style="thin">
        <color indexed="64"/>
      </bottom>
      <diagonal/>
    </border>
    <border>
      <left/>
      <right/>
      <top style="thin">
        <color theme="2" tint="-9.9948118533890809E-2"/>
      </top>
      <bottom/>
      <diagonal/>
    </border>
    <border>
      <left/>
      <right/>
      <top style="double">
        <color indexed="64"/>
      </top>
      <bottom style="thin">
        <color indexed="64"/>
      </bottom>
      <diagonal/>
    </border>
    <border>
      <left/>
      <right/>
      <top style="thin">
        <color theme="2" tint="-9.9948118533890809E-2"/>
      </top>
      <bottom style="thin">
        <color theme="2" tint="-9.9948118533890809E-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theme="2" tint="-9.9917600024414813E-2"/>
      </left>
      <right style="thin">
        <color theme="2" tint="-9.9917600024414813E-2"/>
      </right>
      <top style="thin">
        <color theme="2" tint="-9.9917600024414813E-2"/>
      </top>
      <bottom/>
      <diagonal/>
    </border>
    <border>
      <left/>
      <right style="thin">
        <color theme="2" tint="-9.9948118533890809E-2"/>
      </right>
      <top style="thin">
        <color theme="2" tint="-9.9948118533890809E-2"/>
      </top>
      <bottom style="thin">
        <color indexed="64"/>
      </bottom>
      <diagonal/>
    </border>
    <border>
      <left style="thin">
        <color indexed="8"/>
      </left>
      <right style="thin">
        <color indexed="8"/>
      </right>
      <top style="thin">
        <color indexed="8"/>
      </top>
      <bottom style="thin">
        <color indexed="64"/>
      </bottom>
      <diagonal/>
    </border>
    <border>
      <left style="thin">
        <color theme="2" tint="-9.9887081514938816E-2"/>
      </left>
      <right style="thin">
        <color theme="2" tint="-9.9887081514938816E-2"/>
      </right>
      <top style="thin">
        <color theme="2" tint="-9.9887081514938816E-2"/>
      </top>
      <bottom style="thin">
        <color theme="2" tint="-9.9887081514938816E-2"/>
      </bottom>
      <diagonal/>
    </border>
    <border>
      <left/>
      <right style="thin">
        <color theme="2" tint="-9.9917600024414813E-2"/>
      </right>
      <top style="thin">
        <color theme="2" tint="-9.9917600024414813E-2"/>
      </top>
      <bottom style="thin">
        <color theme="2" tint="-9.9917600024414813E-2"/>
      </bottom>
      <diagonal/>
    </border>
    <border>
      <left style="thin">
        <color theme="2" tint="-9.9948118533890809E-2"/>
      </left>
      <right style="thin">
        <color theme="2" tint="-9.9948118533890809E-2"/>
      </right>
      <top style="thin">
        <color indexed="64"/>
      </top>
      <bottom style="thin">
        <color indexed="64"/>
      </bottom>
      <diagonal/>
    </border>
  </borders>
  <cellStyleXfs count="6">
    <xf numFmtId="0" fontId="0" fillId="0" borderId="0"/>
    <xf numFmtId="0" fontId="5" fillId="0" borderId="0"/>
    <xf numFmtId="0" fontId="11" fillId="0" borderId="0"/>
    <xf numFmtId="44" fontId="13" fillId="0" borderId="0" applyFont="0" applyFill="0" applyBorder="0" applyAlignment="0" applyProtection="0"/>
    <xf numFmtId="9" fontId="13" fillId="0" borderId="0" applyFont="0" applyFill="0" applyBorder="0" applyAlignment="0" applyProtection="0"/>
    <xf numFmtId="0" fontId="20" fillId="0" borderId="0"/>
  </cellStyleXfs>
  <cellXfs count="309">
    <xf numFmtId="0" fontId="0" fillId="0" borderId="0" xfId="0"/>
    <xf numFmtId="0" fontId="0" fillId="0" borderId="0" xfId="0" applyAlignment="1">
      <alignment horizontal="right"/>
    </xf>
    <xf numFmtId="39" fontId="0" fillId="0" borderId="0" xfId="0" applyNumberFormat="1" applyBorder="1"/>
    <xf numFmtId="39" fontId="0" fillId="0" borderId="0" xfId="0" applyNumberFormat="1"/>
    <xf numFmtId="0" fontId="3" fillId="0" borderId="0" xfId="0" applyFont="1"/>
    <xf numFmtId="0" fontId="0" fillId="0" borderId="0" xfId="0" applyFont="1" applyAlignment="1">
      <alignment horizontal="right"/>
    </xf>
    <xf numFmtId="0" fontId="0" fillId="0" borderId="0" xfId="0" applyFont="1"/>
    <xf numFmtId="0" fontId="0" fillId="0" borderId="0" xfId="0" applyFont="1" applyBorder="1" applyAlignment="1">
      <alignment horizontal="center"/>
    </xf>
    <xf numFmtId="39" fontId="0" fillId="0" borderId="0" xfId="0" applyNumberFormat="1" applyFont="1" applyBorder="1"/>
    <xf numFmtId="39" fontId="0" fillId="0" borderId="1" xfId="0" applyNumberFormat="1" applyFont="1" applyBorder="1"/>
    <xf numFmtId="39" fontId="0" fillId="0" borderId="0" xfId="0" applyNumberFormat="1" applyFont="1"/>
    <xf numFmtId="39" fontId="0" fillId="0" borderId="3" xfId="0" applyNumberFormat="1" applyFont="1" applyBorder="1" applyAlignment="1">
      <alignment horizontal="right"/>
    </xf>
    <xf numFmtId="39" fontId="0" fillId="0" borderId="3" xfId="0" applyNumberFormat="1" applyFont="1" applyBorder="1"/>
    <xf numFmtId="0" fontId="3" fillId="0" borderId="0" xfId="0" quotePrefix="1" applyFont="1" applyAlignment="1">
      <alignment horizontal="left"/>
    </xf>
    <xf numFmtId="2" fontId="0" fillId="0" borderId="0" xfId="0" applyNumberFormat="1" applyFont="1" applyAlignment="1">
      <alignment horizontal="right"/>
    </xf>
    <xf numFmtId="0" fontId="0" fillId="0" borderId="0" xfId="0" applyFont="1" applyBorder="1"/>
    <xf numFmtId="39" fontId="0" fillId="0" borderId="2" xfId="0" applyNumberFormat="1" applyFont="1" applyBorder="1"/>
    <xf numFmtId="0" fontId="3" fillId="0" borderId="0" xfId="0" applyFont="1" applyAlignment="1">
      <alignment horizontal="right"/>
    </xf>
    <xf numFmtId="0" fontId="4" fillId="2" borderId="4" xfId="1" applyFont="1" applyFill="1" applyBorder="1" applyAlignment="1">
      <alignment horizontal="center"/>
    </xf>
    <xf numFmtId="0" fontId="4" fillId="0" borderId="5" xfId="1" applyFont="1" applyFill="1" applyBorder="1" applyAlignment="1">
      <alignment horizontal="right"/>
    </xf>
    <xf numFmtId="0" fontId="4" fillId="0" borderId="5" xfId="1" applyFont="1" applyFill="1" applyBorder="1" applyAlignment="1"/>
    <xf numFmtId="165" fontId="0" fillId="0" borderId="0" xfId="0" applyNumberFormat="1" applyAlignment="1" applyProtection="1">
      <alignment horizontal="left"/>
    </xf>
    <xf numFmtId="0" fontId="0" fillId="3" borderId="6" xfId="0" applyFill="1" applyBorder="1" applyProtection="1">
      <protection locked="0"/>
    </xf>
    <xf numFmtId="165" fontId="0" fillId="3" borderId="6" xfId="0" applyNumberFormat="1" applyFill="1" applyBorder="1" applyAlignment="1" applyProtection="1">
      <alignment horizontal="left"/>
      <protection locked="0"/>
    </xf>
    <xf numFmtId="0" fontId="0" fillId="0" borderId="0" xfId="0" applyAlignment="1"/>
    <xf numFmtId="165" fontId="0" fillId="0" borderId="0" xfId="0" applyNumberFormat="1" applyAlignment="1">
      <alignment horizontal="center"/>
    </xf>
    <xf numFmtId="165" fontId="0" fillId="0" borderId="0" xfId="0" applyNumberFormat="1" applyAlignment="1"/>
    <xf numFmtId="0" fontId="3" fillId="0" borderId="0" xfId="0" applyFont="1" applyAlignment="1">
      <alignment horizontal="center"/>
    </xf>
    <xf numFmtId="0" fontId="3" fillId="0" borderId="0" xfId="0" applyFont="1" applyBorder="1" applyAlignment="1">
      <alignment horizontal="center"/>
    </xf>
    <xf numFmtId="0" fontId="3" fillId="0" borderId="1" xfId="0" applyFont="1" applyBorder="1" applyAlignment="1">
      <alignment horizontal="center"/>
    </xf>
    <xf numFmtId="0" fontId="3" fillId="0" borderId="0" xfId="0" applyFont="1" applyAlignment="1">
      <alignment horizontal="left" indent="1"/>
    </xf>
    <xf numFmtId="164" fontId="3" fillId="0" borderId="0" xfId="0" applyNumberFormat="1" applyFont="1" applyAlignment="1">
      <alignment horizontal="center"/>
    </xf>
    <xf numFmtId="0" fontId="0" fillId="0" borderId="0" xfId="0" applyFont="1" applyAlignment="1">
      <alignment horizontal="left" indent="1"/>
    </xf>
    <xf numFmtId="0" fontId="3" fillId="3" borderId="6" xfId="0" applyFont="1" applyFill="1" applyBorder="1" applyAlignment="1" applyProtection="1">
      <alignment horizontal="center"/>
      <protection locked="0"/>
    </xf>
    <xf numFmtId="39" fontId="0" fillId="3" borderId="6" xfId="0" applyNumberFormat="1" applyFont="1" applyFill="1" applyBorder="1" applyProtection="1">
      <protection locked="0"/>
    </xf>
    <xf numFmtId="39" fontId="0" fillId="3" borderId="7" xfId="0" applyNumberFormat="1" applyFont="1" applyFill="1" applyBorder="1" applyProtection="1">
      <protection locked="0"/>
    </xf>
    <xf numFmtId="0" fontId="3" fillId="0" borderId="0" xfId="0" applyFont="1" applyAlignment="1">
      <alignment horizontal="left" indent="2"/>
    </xf>
    <xf numFmtId="0" fontId="3" fillId="0" borderId="0" xfId="0" quotePrefix="1" applyFont="1" applyAlignment="1">
      <alignment horizontal="left" indent="2"/>
    </xf>
    <xf numFmtId="0" fontId="0" fillId="0" borderId="0" xfId="0" applyNumberFormat="1" applyAlignment="1"/>
    <xf numFmtId="39" fontId="0" fillId="0" borderId="0" xfId="0" applyNumberFormat="1" applyFont="1" applyBorder="1" applyAlignment="1">
      <alignment horizontal="center"/>
    </xf>
    <xf numFmtId="39" fontId="0" fillId="3" borderId="8" xfId="0" applyNumberFormat="1" applyFont="1" applyFill="1" applyBorder="1" applyProtection="1">
      <protection locked="0"/>
    </xf>
    <xf numFmtId="39" fontId="0" fillId="3" borderId="9" xfId="0" applyNumberFormat="1" applyFont="1" applyFill="1" applyBorder="1" applyProtection="1">
      <protection locked="0"/>
    </xf>
    <xf numFmtId="39" fontId="0" fillId="3" borderId="10" xfId="0" applyNumberFormat="1" applyFont="1" applyFill="1" applyBorder="1" applyProtection="1">
      <protection locked="0"/>
    </xf>
    <xf numFmtId="39" fontId="0" fillId="3" borderId="12" xfId="0" applyNumberFormat="1" applyFont="1" applyFill="1" applyBorder="1" applyProtection="1">
      <protection locked="0"/>
    </xf>
    <xf numFmtId="39" fontId="0" fillId="3" borderId="11" xfId="0" applyNumberFormat="1" applyFont="1" applyFill="1" applyBorder="1" applyProtection="1">
      <protection locked="0"/>
    </xf>
    <xf numFmtId="0" fontId="0" fillId="0" borderId="0" xfId="0" quotePrefix="1" applyFont="1" applyAlignment="1">
      <alignment horizontal="left"/>
    </xf>
    <xf numFmtId="0" fontId="0" fillId="0" borderId="0" xfId="0" quotePrefix="1" applyFont="1" applyAlignment="1">
      <alignment horizontal="left" indent="1"/>
    </xf>
    <xf numFmtId="0" fontId="3" fillId="0" borderId="0" xfId="0" applyFont="1" applyAlignment="1">
      <alignment horizontal="center"/>
    </xf>
    <xf numFmtId="0" fontId="3" fillId="0" borderId="1" xfId="0" applyFont="1" applyBorder="1" applyAlignment="1">
      <alignment horizontal="center"/>
    </xf>
    <xf numFmtId="39" fontId="0" fillId="4" borderId="6" xfId="0" applyNumberFormat="1" applyFont="1" applyFill="1" applyBorder="1" applyProtection="1">
      <protection locked="0"/>
    </xf>
    <xf numFmtId="39" fontId="0" fillId="4" borderId="7" xfId="0" applyNumberFormat="1" applyFont="1" applyFill="1" applyBorder="1" applyProtection="1">
      <protection locked="0"/>
    </xf>
    <xf numFmtId="0" fontId="0" fillId="4" borderId="6" xfId="0" applyFont="1" applyFill="1" applyBorder="1" applyProtection="1">
      <protection locked="0"/>
    </xf>
    <xf numFmtId="0" fontId="3" fillId="0" borderId="13" xfId="0" applyFont="1" applyFill="1" applyBorder="1" applyAlignment="1" applyProtection="1">
      <alignment horizontal="center"/>
    </xf>
    <xf numFmtId="0" fontId="3" fillId="0" borderId="0" xfId="0" applyFont="1" applyAlignment="1">
      <alignment horizontal="center"/>
    </xf>
    <xf numFmtId="0" fontId="3" fillId="0" borderId="1" xfId="0" applyFont="1" applyBorder="1" applyAlignment="1">
      <alignment horizontal="center"/>
    </xf>
    <xf numFmtId="0" fontId="0" fillId="0" borderId="0" xfId="0" applyFont="1" applyFill="1" applyBorder="1"/>
    <xf numFmtId="0" fontId="0" fillId="0" borderId="0" xfId="0" applyFont="1" applyFill="1" applyBorder="1" applyAlignment="1">
      <alignment horizontal="left"/>
    </xf>
    <xf numFmtId="0" fontId="3" fillId="0" borderId="0" xfId="0" applyFont="1" applyFill="1" applyAlignment="1">
      <alignment horizontal="left" indent="1"/>
    </xf>
    <xf numFmtId="39" fontId="0" fillId="4" borderId="14" xfId="0" applyNumberFormat="1" applyFont="1" applyFill="1" applyBorder="1" applyProtection="1">
      <protection locked="0"/>
    </xf>
    <xf numFmtId="39" fontId="0" fillId="4" borderId="15" xfId="0" applyNumberFormat="1" applyFont="1" applyFill="1" applyBorder="1" applyProtection="1">
      <protection locked="0"/>
    </xf>
    <xf numFmtId="39" fontId="0" fillId="0" borderId="6" xfId="0" applyNumberFormat="1" applyFont="1" applyBorder="1"/>
    <xf numFmtId="39" fontId="0" fillId="0" borderId="16" xfId="0" applyNumberFormat="1" applyFont="1" applyBorder="1"/>
    <xf numFmtId="39" fontId="0" fillId="0" borderId="17" xfId="0" applyNumberFormat="1" applyFont="1" applyBorder="1"/>
    <xf numFmtId="165" fontId="10" fillId="0" borderId="1" xfId="0" applyNumberFormat="1" applyFont="1" applyBorder="1" applyAlignment="1">
      <alignment horizontal="left" indent="1"/>
    </xf>
    <xf numFmtId="165" fontId="0" fillId="0" borderId="1" xfId="0" applyNumberFormat="1" applyBorder="1" applyAlignment="1"/>
    <xf numFmtId="0" fontId="0" fillId="0" borderId="0" xfId="0" applyFont="1" applyAlignment="1"/>
    <xf numFmtId="39" fontId="0" fillId="4" borderId="18" xfId="0" applyNumberFormat="1" applyFont="1" applyFill="1" applyBorder="1" applyProtection="1">
      <protection locked="0"/>
    </xf>
    <xf numFmtId="39" fontId="0" fillId="4" borderId="19" xfId="0" applyNumberFormat="1" applyFont="1" applyFill="1" applyBorder="1" applyProtection="1">
      <protection locked="0"/>
    </xf>
    <xf numFmtId="39" fontId="0" fillId="4" borderId="11" xfId="0" applyNumberFormat="1" applyFont="1" applyFill="1" applyBorder="1" applyProtection="1">
      <protection locked="0"/>
    </xf>
    <xf numFmtId="39" fontId="0" fillId="4" borderId="20" xfId="0" applyNumberFormat="1" applyFont="1" applyFill="1" applyBorder="1" applyProtection="1">
      <protection locked="0"/>
    </xf>
    <xf numFmtId="0" fontId="12" fillId="2" borderId="4" xfId="2" applyFont="1" applyFill="1" applyBorder="1" applyAlignment="1">
      <alignment horizontal="center"/>
    </xf>
    <xf numFmtId="166" fontId="0" fillId="0" borderId="0" xfId="0" applyNumberFormat="1" applyAlignment="1"/>
    <xf numFmtId="39" fontId="0" fillId="0" borderId="0" xfId="0" applyNumberFormat="1" applyAlignment="1"/>
    <xf numFmtId="14" fontId="0" fillId="0" borderId="0" xfId="0" applyNumberFormat="1" applyAlignment="1"/>
    <xf numFmtId="14" fontId="0" fillId="0" borderId="0" xfId="0" applyNumberFormat="1"/>
    <xf numFmtId="0" fontId="3" fillId="0" borderId="0" xfId="0" applyFont="1" applyAlignment="1">
      <alignment horizontal="center"/>
    </xf>
    <xf numFmtId="0" fontId="3" fillId="0" borderId="1" xfId="0" applyFont="1" applyBorder="1" applyAlignment="1">
      <alignment horizontal="center"/>
    </xf>
    <xf numFmtId="166" fontId="0" fillId="0" borderId="0" xfId="0" applyNumberFormat="1"/>
    <xf numFmtId="0" fontId="3" fillId="0" borderId="0" xfId="0" applyFont="1" applyAlignment="1">
      <alignment horizontal="center"/>
    </xf>
    <xf numFmtId="165" fontId="0" fillId="0" borderId="0" xfId="0" applyNumberFormat="1" applyAlignment="1">
      <alignment horizontal="center"/>
    </xf>
    <xf numFmtId="0" fontId="0" fillId="0" borderId="0" xfId="0" applyFont="1" applyAlignment="1">
      <alignment horizontal="center"/>
    </xf>
    <xf numFmtId="0" fontId="3" fillId="0" borderId="1" xfId="0" applyFont="1" applyBorder="1" applyAlignment="1">
      <alignment horizontal="center"/>
    </xf>
    <xf numFmtId="39" fontId="0" fillId="0" borderId="21" xfId="0" applyNumberFormat="1" applyFont="1" applyBorder="1"/>
    <xf numFmtId="39" fontId="3" fillId="0" borderId="0" xfId="0" applyNumberFormat="1" applyFont="1"/>
    <xf numFmtId="39" fontId="3" fillId="0" borderId="0" xfId="0" applyNumberFormat="1" applyFont="1" applyAlignment="1">
      <alignment horizontal="center"/>
    </xf>
    <xf numFmtId="39" fontId="3" fillId="0" borderId="0" xfId="0" applyNumberFormat="1" applyFont="1" applyBorder="1"/>
    <xf numFmtId="39" fontId="3" fillId="0" borderId="1" xfId="0" applyNumberFormat="1" applyFont="1" applyBorder="1"/>
    <xf numFmtId="39" fontId="3" fillId="0" borderId="3" xfId="0" applyNumberFormat="1" applyFont="1" applyBorder="1"/>
    <xf numFmtId="39" fontId="3" fillId="0" borderId="22" xfId="0" applyNumberFormat="1" applyFont="1" applyBorder="1"/>
    <xf numFmtId="39" fontId="3" fillId="0" borderId="23" xfId="0" applyNumberFormat="1" applyFont="1" applyBorder="1"/>
    <xf numFmtId="39" fontId="3" fillId="0" borderId="24" xfId="0" applyNumberFormat="1" applyFont="1" applyBorder="1"/>
    <xf numFmtId="39" fontId="3" fillId="0" borderId="0" xfId="0" quotePrefix="1" applyNumberFormat="1" applyFont="1" applyAlignment="1">
      <alignment horizontal="left"/>
    </xf>
    <xf numFmtId="39" fontId="3" fillId="0" borderId="0" xfId="0" applyNumberFormat="1" applyFont="1" applyAlignment="1">
      <alignment horizontal="center"/>
    </xf>
    <xf numFmtId="0" fontId="3" fillId="0" borderId="0" xfId="0" applyFont="1" applyAlignment="1">
      <alignment horizontal="left"/>
    </xf>
    <xf numFmtId="0" fontId="3" fillId="0" borderId="2" xfId="0" applyFont="1" applyBorder="1" applyAlignment="1">
      <alignment horizontal="center"/>
    </xf>
    <xf numFmtId="39" fontId="3" fillId="0" borderId="1" xfId="0" applyNumberFormat="1" applyFont="1" applyBorder="1" applyAlignment="1">
      <alignment horizontal="center"/>
    </xf>
    <xf numFmtId="0" fontId="0" fillId="0" borderId="0" xfId="0" applyFont="1" applyAlignment="1">
      <alignment horizontal="left" indent="2"/>
    </xf>
    <xf numFmtId="0" fontId="0" fillId="0" borderId="0" xfId="0" applyFont="1" applyAlignment="1">
      <alignment horizontal="left" indent="4"/>
    </xf>
    <xf numFmtId="39" fontId="3" fillId="0" borderId="0" xfId="0" applyNumberFormat="1" applyFont="1" applyAlignment="1">
      <alignment horizontal="left" indent="1"/>
    </xf>
    <xf numFmtId="0" fontId="3" fillId="0" borderId="1" xfId="0" applyFont="1" applyBorder="1" applyAlignment="1">
      <alignment horizontal="center"/>
    </xf>
    <xf numFmtId="39" fontId="3" fillId="0" borderId="0" xfId="0" applyNumberFormat="1" applyFont="1" applyAlignment="1">
      <alignment horizontal="left" indent="2"/>
    </xf>
    <xf numFmtId="39" fontId="3" fillId="4" borderId="6" xfId="0" applyNumberFormat="1" applyFont="1" applyFill="1" applyBorder="1" applyProtection="1">
      <protection locked="0"/>
    </xf>
    <xf numFmtId="39" fontId="3" fillId="4" borderId="7" xfId="0" applyNumberFormat="1" applyFont="1" applyFill="1" applyBorder="1" applyProtection="1">
      <protection locked="0"/>
    </xf>
    <xf numFmtId="0" fontId="0" fillId="0" borderId="0" xfId="0" applyAlignment="1">
      <alignment horizontal="left" indent="1"/>
    </xf>
    <xf numFmtId="0" fontId="3" fillId="0" borderId="0" xfId="0" applyFont="1" applyBorder="1"/>
    <xf numFmtId="39" fontId="3" fillId="0" borderId="0" xfId="0" applyNumberFormat="1" applyFont="1" applyBorder="1" applyAlignment="1">
      <alignment horizontal="center"/>
    </xf>
    <xf numFmtId="39" fontId="3" fillId="0" borderId="3" xfId="0" applyNumberFormat="1" applyFont="1" applyBorder="1" applyAlignment="1">
      <alignment horizontal="right"/>
    </xf>
    <xf numFmtId="39" fontId="3" fillId="0" borderId="0" xfId="0" applyNumberFormat="1" applyFont="1" applyBorder="1" applyAlignment="1">
      <alignment horizontal="right"/>
    </xf>
    <xf numFmtId="44" fontId="3" fillId="0" borderId="0" xfId="0" applyNumberFormat="1" applyFont="1" applyBorder="1" applyAlignment="1">
      <alignment horizontal="left"/>
    </xf>
    <xf numFmtId="39" fontId="3" fillId="0" borderId="0" xfId="0" quotePrefix="1" applyNumberFormat="1" applyFont="1" applyBorder="1" applyAlignment="1">
      <alignment horizontal="left"/>
    </xf>
    <xf numFmtId="0" fontId="3" fillId="0" borderId="0" xfId="0" applyFont="1" applyFill="1" applyBorder="1" applyAlignment="1">
      <alignment horizontal="center"/>
    </xf>
    <xf numFmtId="0" fontId="3" fillId="0" borderId="0" xfId="0" applyFont="1" applyAlignment="1"/>
    <xf numFmtId="0" fontId="3" fillId="0" borderId="0" xfId="0" applyFont="1" applyAlignment="1">
      <alignment horizontal="left" indent="4"/>
    </xf>
    <xf numFmtId="39" fontId="3" fillId="0" borderId="26" xfId="0" applyNumberFormat="1" applyFont="1" applyBorder="1"/>
    <xf numFmtId="0" fontId="3" fillId="0" borderId="0" xfId="0" applyFont="1" applyFill="1" applyBorder="1"/>
    <xf numFmtId="0" fontId="3" fillId="0" borderId="0" xfId="0" quotePrefix="1" applyFont="1" applyFill="1" applyBorder="1" applyAlignment="1">
      <alignment horizontal="left"/>
    </xf>
    <xf numFmtId="0" fontId="3" fillId="0" borderId="0" xfId="0" quotePrefix="1" applyFont="1" applyBorder="1" applyAlignment="1">
      <alignment horizontal="left"/>
    </xf>
    <xf numFmtId="0" fontId="3" fillId="0" borderId="0" xfId="0" applyFont="1" applyBorder="1" applyAlignment="1">
      <alignment horizontal="left" indent="1"/>
    </xf>
    <xf numFmtId="0" fontId="3" fillId="0" borderId="0" xfId="0" applyFont="1" applyFill="1" applyBorder="1" applyAlignment="1">
      <alignment horizontal="left" indent="1"/>
    </xf>
    <xf numFmtId="39" fontId="0" fillId="0" borderId="26" xfId="0" applyNumberFormat="1" applyFont="1" applyBorder="1"/>
    <xf numFmtId="39" fontId="0" fillId="0" borderId="29" xfId="0" applyNumberFormat="1" applyFont="1" applyBorder="1"/>
    <xf numFmtId="39" fontId="0" fillId="4" borderId="12" xfId="0" applyNumberFormat="1" applyFont="1" applyFill="1" applyBorder="1" applyProtection="1">
      <protection locked="0"/>
    </xf>
    <xf numFmtId="0" fontId="0" fillId="0" borderId="0" xfId="0" applyFont="1" applyFill="1" applyBorder="1" applyProtection="1"/>
    <xf numFmtId="39" fontId="0" fillId="0" borderId="0" xfId="0" applyNumberFormat="1" applyFont="1" applyFill="1" applyBorder="1" applyProtection="1">
      <protection locked="0"/>
    </xf>
    <xf numFmtId="39" fontId="3" fillId="0" borderId="6" xfId="0" applyNumberFormat="1" applyFont="1" applyFill="1" applyBorder="1" applyProtection="1"/>
    <xf numFmtId="39" fontId="0" fillId="0" borderId="6" xfId="0" applyNumberFormat="1" applyFont="1" applyFill="1" applyBorder="1" applyProtection="1"/>
    <xf numFmtId="39" fontId="0" fillId="0" borderId="0" xfId="0" applyNumberFormat="1" applyFont="1" applyFill="1" applyBorder="1" applyProtection="1"/>
    <xf numFmtId="39" fontId="0" fillId="0" borderId="7" xfId="0" applyNumberFormat="1" applyFont="1" applyFill="1" applyBorder="1" applyProtection="1"/>
    <xf numFmtId="39" fontId="3" fillId="0" borderId="7" xfId="0" applyNumberFormat="1" applyFont="1" applyFill="1" applyBorder="1" applyProtection="1"/>
    <xf numFmtId="39" fontId="3" fillId="0" borderId="2" xfId="0" applyNumberFormat="1" applyFont="1" applyBorder="1"/>
    <xf numFmtId="39" fontId="3" fillId="0" borderId="0" xfId="0" applyNumberFormat="1" applyFont="1" applyFill="1" applyBorder="1"/>
    <xf numFmtId="39" fontId="0" fillId="0" borderId="1" xfId="0" applyNumberFormat="1" applyFont="1" applyFill="1" applyBorder="1"/>
    <xf numFmtId="39" fontId="0" fillId="0" borderId="0" xfId="0" applyNumberFormat="1" applyFont="1" applyFill="1" applyBorder="1"/>
    <xf numFmtId="0" fontId="0" fillId="0" borderId="0" xfId="0" applyFont="1" applyFill="1"/>
    <xf numFmtId="39" fontId="0" fillId="0" borderId="3" xfId="0" applyNumberFormat="1" applyFont="1" applyFill="1" applyBorder="1"/>
    <xf numFmtId="0" fontId="0" fillId="0" borderId="0" xfId="0" applyFont="1" applyFill="1" applyAlignment="1">
      <alignment horizontal="center"/>
    </xf>
    <xf numFmtId="167" fontId="0" fillId="0" borderId="0" xfId="0" applyNumberFormat="1" applyFont="1"/>
    <xf numFmtId="44" fontId="0" fillId="0" borderId="0" xfId="0" applyNumberFormat="1" applyFont="1"/>
    <xf numFmtId="44" fontId="0" fillId="0" borderId="0" xfId="0" applyNumberFormat="1" applyFont="1" applyFill="1" applyBorder="1"/>
    <xf numFmtId="9" fontId="3" fillId="0" borderId="2" xfId="0" applyNumberFormat="1" applyFont="1" applyBorder="1" applyAlignment="1">
      <alignment horizontal="center"/>
    </xf>
    <xf numFmtId="0" fontId="3" fillId="0" borderId="0" xfId="0" applyFont="1" applyFill="1" applyAlignment="1">
      <alignment horizontal="center"/>
    </xf>
    <xf numFmtId="39" fontId="0" fillId="0" borderId="0" xfId="0" applyNumberFormat="1" applyFont="1" applyFill="1"/>
    <xf numFmtId="0" fontId="0" fillId="0" borderId="1" xfId="0" applyFont="1" applyBorder="1" applyAlignment="1">
      <alignment horizontal="center"/>
    </xf>
    <xf numFmtId="10" fontId="0" fillId="0" borderId="0" xfId="4" applyNumberFormat="1" applyFont="1" applyAlignment="1">
      <alignment horizontal="right"/>
    </xf>
    <xf numFmtId="2" fontId="0" fillId="0" borderId="0" xfId="0" applyNumberFormat="1" applyFont="1"/>
    <xf numFmtId="0" fontId="0" fillId="0" borderId="0" xfId="0" applyFont="1" applyAlignment="1">
      <alignment horizontal="left"/>
    </xf>
    <xf numFmtId="0" fontId="0" fillId="0" borderId="0" xfId="0" applyFont="1" applyBorder="1" applyAlignment="1">
      <alignment horizontal="left" indent="1"/>
    </xf>
    <xf numFmtId="4" fontId="0" fillId="0" borderId="0" xfId="0" applyNumberFormat="1" applyFont="1"/>
    <xf numFmtId="4" fontId="3" fillId="0" borderId="1" xfId="0" applyNumberFormat="1" applyFont="1" applyBorder="1" applyAlignment="1">
      <alignment horizontal="center"/>
    </xf>
    <xf numFmtId="4" fontId="3" fillId="0" borderId="0" xfId="0" applyNumberFormat="1" applyFont="1" applyBorder="1" applyAlignment="1">
      <alignment horizontal="center"/>
    </xf>
    <xf numFmtId="0" fontId="3" fillId="0" borderId="33" xfId="0" applyFont="1" applyBorder="1" applyAlignment="1"/>
    <xf numFmtId="0" fontId="3" fillId="0" borderId="34" xfId="0" applyFont="1" applyBorder="1" applyAlignment="1"/>
    <xf numFmtId="0" fontId="3" fillId="0" borderId="0" xfId="0" applyFont="1" applyBorder="1" applyAlignment="1"/>
    <xf numFmtId="0" fontId="3" fillId="0" borderId="36" xfId="0" applyFont="1" applyBorder="1" applyAlignment="1"/>
    <xf numFmtId="39" fontId="0" fillId="0" borderId="30" xfId="0" applyNumberFormat="1" applyFont="1" applyFill="1" applyBorder="1" applyProtection="1"/>
    <xf numFmtId="39" fontId="0" fillId="0" borderId="14" xfId="0" applyNumberFormat="1" applyFont="1" applyFill="1" applyBorder="1" applyProtection="1"/>
    <xf numFmtId="39" fontId="0" fillId="0" borderId="11" xfId="0" applyNumberFormat="1" applyFont="1" applyFill="1" applyBorder="1" applyProtection="1"/>
    <xf numFmtId="39" fontId="0" fillId="0" borderId="27" xfId="0" applyNumberFormat="1" applyFont="1" applyFill="1" applyBorder="1" applyProtection="1"/>
    <xf numFmtId="39" fontId="0" fillId="0" borderId="37" xfId="0" applyNumberFormat="1" applyFont="1" applyFill="1" applyBorder="1" applyProtection="1"/>
    <xf numFmtId="39" fontId="3" fillId="0" borderId="0" xfId="0" applyNumberFormat="1" applyFont="1" applyAlignment="1"/>
    <xf numFmtId="39" fontId="0" fillId="0" borderId="19" xfId="0" applyNumberFormat="1" applyFont="1" applyFill="1" applyBorder="1" applyProtection="1"/>
    <xf numFmtId="39" fontId="0" fillId="4" borderId="38" xfId="0" applyNumberFormat="1" applyFont="1" applyFill="1" applyBorder="1" applyProtection="1">
      <protection locked="0"/>
    </xf>
    <xf numFmtId="39" fontId="0" fillId="0" borderId="12" xfId="0" applyNumberFormat="1" applyFont="1" applyFill="1" applyBorder="1" applyProtection="1"/>
    <xf numFmtId="39" fontId="0" fillId="0" borderId="28" xfId="0" applyNumberFormat="1" applyFont="1" applyFill="1" applyBorder="1"/>
    <xf numFmtId="39" fontId="0" fillId="0" borderId="2" xfId="0" applyNumberFormat="1" applyFont="1" applyFill="1" applyBorder="1"/>
    <xf numFmtId="39" fontId="3" fillId="0" borderId="0" xfId="0" applyNumberFormat="1" applyFont="1" applyFill="1" applyAlignment="1">
      <alignment horizontal="center"/>
    </xf>
    <xf numFmtId="39" fontId="0" fillId="0" borderId="21" xfId="0" applyNumberFormat="1" applyFont="1" applyFill="1" applyBorder="1"/>
    <xf numFmtId="168" fontId="3" fillId="0" borderId="0" xfId="0" applyNumberFormat="1" applyFont="1" applyAlignment="1">
      <alignment horizontal="center"/>
    </xf>
    <xf numFmtId="4" fontId="3" fillId="0" borderId="0" xfId="0" applyNumberFormat="1" applyFont="1"/>
    <xf numFmtId="168" fontId="3" fillId="0" borderId="1" xfId="0" applyNumberFormat="1" applyFont="1" applyBorder="1" applyAlignment="1">
      <alignment horizontal="center"/>
    </xf>
    <xf numFmtId="4" fontId="3" fillId="0" borderId="1" xfId="0" applyNumberFormat="1" applyFont="1" applyBorder="1"/>
    <xf numFmtId="168" fontId="3" fillId="0" borderId="0" xfId="0" applyNumberFormat="1" applyFont="1" applyBorder="1" applyAlignment="1">
      <alignment horizontal="center"/>
    </xf>
    <xf numFmtId="43" fontId="3" fillId="0" borderId="0" xfId="0" applyNumberFormat="1" applyFont="1"/>
    <xf numFmtId="49" fontId="3" fillId="0" borderId="0" xfId="0" applyNumberFormat="1" applyFont="1"/>
    <xf numFmtId="49" fontId="3" fillId="0" borderId="1" xfId="0" applyNumberFormat="1" applyFont="1" applyBorder="1" applyAlignment="1">
      <alignment horizontal="center"/>
    </xf>
    <xf numFmtId="49" fontId="3" fillId="0" borderId="2" xfId="0" applyNumberFormat="1" applyFont="1" applyBorder="1" applyAlignment="1">
      <alignment horizontal="left" indent="2"/>
    </xf>
    <xf numFmtId="4" fontId="3" fillId="0" borderId="0" xfId="0" applyNumberFormat="1" applyFont="1" applyAlignment="1">
      <alignment horizontal="center"/>
    </xf>
    <xf numFmtId="1" fontId="3" fillId="0" borderId="1" xfId="0" applyNumberFormat="1" applyFont="1" applyBorder="1" applyAlignment="1">
      <alignment horizontal="center"/>
    </xf>
    <xf numFmtId="0" fontId="3" fillId="3" borderId="6" xfId="0" quotePrefix="1" applyNumberFormat="1" applyFont="1" applyFill="1" applyBorder="1" applyAlignment="1" applyProtection="1">
      <alignment horizontal="center"/>
      <protection locked="0"/>
    </xf>
    <xf numFmtId="0" fontId="3" fillId="0" borderId="6" xfId="0" applyNumberFormat="1" applyFont="1" applyFill="1" applyBorder="1" applyAlignment="1" applyProtection="1">
      <alignment horizontal="center"/>
    </xf>
    <xf numFmtId="0" fontId="3" fillId="0" borderId="6" xfId="0" applyFont="1" applyFill="1" applyBorder="1" applyAlignment="1" applyProtection="1">
      <alignment horizontal="center"/>
    </xf>
    <xf numFmtId="0" fontId="3" fillId="0" borderId="12" xfId="0" applyFont="1" applyFill="1" applyBorder="1" applyAlignment="1" applyProtection="1">
      <alignment horizontal="center"/>
    </xf>
    <xf numFmtId="39" fontId="3" fillId="0" borderId="0" xfId="0" applyNumberFormat="1" applyFont="1" applyBorder="1" applyAlignment="1">
      <alignment horizontal="left" indent="2"/>
    </xf>
    <xf numFmtId="39" fontId="3" fillId="0" borderId="15" xfId="0" applyNumberFormat="1" applyFont="1" applyFill="1" applyBorder="1" applyProtection="1"/>
    <xf numFmtId="0" fontId="3" fillId="3" borderId="12" xfId="0" applyFont="1" applyFill="1" applyBorder="1" applyAlignment="1" applyProtection="1">
      <alignment horizontal="center"/>
      <protection locked="0"/>
    </xf>
    <xf numFmtId="0" fontId="3" fillId="0" borderId="0" xfId="0" applyFont="1"/>
    <xf numFmtId="0" fontId="3" fillId="0" borderId="0" xfId="0" applyFont="1" applyFill="1" applyBorder="1" applyAlignment="1" applyProtection="1">
      <alignment horizontal="left" indent="2"/>
    </xf>
    <xf numFmtId="39" fontId="0" fillId="0" borderId="31" xfId="0" applyNumberFormat="1" applyFont="1" applyFill="1" applyBorder="1"/>
    <xf numFmtId="0" fontId="3" fillId="4" borderId="6" xfId="0" applyFont="1" applyFill="1" applyBorder="1" applyAlignment="1" applyProtection="1">
      <alignment horizontal="left" indent="1"/>
      <protection locked="0"/>
    </xf>
    <xf numFmtId="39" fontId="3" fillId="4" borderId="6" xfId="0" applyNumberFormat="1" applyFont="1" applyFill="1" applyBorder="1" applyAlignment="1" applyProtection="1">
      <alignment horizontal="left" indent="1"/>
      <protection locked="0"/>
    </xf>
    <xf numFmtId="39" fontId="3" fillId="4" borderId="15" xfId="0" applyNumberFormat="1" applyFont="1" applyFill="1" applyBorder="1" applyProtection="1">
      <protection locked="0"/>
    </xf>
    <xf numFmtId="39" fontId="3" fillId="4" borderId="11" xfId="0" applyNumberFormat="1" applyFont="1" applyFill="1" applyBorder="1" applyAlignment="1" applyProtection="1">
      <alignment horizontal="left" indent="2"/>
      <protection locked="0"/>
    </xf>
    <xf numFmtId="0" fontId="0" fillId="0" borderId="0" xfId="0" applyFont="1" applyAlignment="1">
      <alignment horizontal="center"/>
    </xf>
    <xf numFmtId="0" fontId="12" fillId="2" borderId="39" xfId="2" applyFont="1" applyFill="1" applyBorder="1" applyAlignment="1">
      <alignment horizontal="center"/>
    </xf>
    <xf numFmtId="49" fontId="0" fillId="4" borderId="6" xfId="0" applyNumberFormat="1" applyFont="1" applyFill="1" applyBorder="1" applyProtection="1">
      <protection locked="0"/>
    </xf>
    <xf numFmtId="0" fontId="0" fillId="0" borderId="0" xfId="0" applyNumberFormat="1" applyFont="1"/>
    <xf numFmtId="0" fontId="3" fillId="0" borderId="0" xfId="0" applyNumberFormat="1" applyFont="1" applyAlignment="1">
      <alignment horizontal="center"/>
    </xf>
    <xf numFmtId="0" fontId="0" fillId="0" borderId="0" xfId="0" applyFont="1" applyProtection="1">
      <protection locked="0"/>
    </xf>
    <xf numFmtId="14" fontId="3" fillId="4" borderId="12" xfId="0" applyNumberFormat="1" applyFont="1" applyFill="1" applyBorder="1" applyProtection="1">
      <protection locked="0"/>
    </xf>
    <xf numFmtId="39" fontId="3" fillId="4" borderId="12" xfId="0" applyNumberFormat="1" applyFont="1" applyFill="1" applyBorder="1" applyProtection="1">
      <protection locked="0"/>
    </xf>
    <xf numFmtId="14" fontId="3" fillId="4" borderId="6" xfId="0" applyNumberFormat="1" applyFont="1" applyFill="1" applyBorder="1" applyProtection="1">
      <protection locked="0"/>
    </xf>
    <xf numFmtId="0" fontId="3" fillId="4" borderId="6" xfId="0" applyFont="1" applyFill="1" applyBorder="1" applyAlignment="1" applyProtection="1">
      <alignment horizontal="center"/>
      <protection locked="0"/>
    </xf>
    <xf numFmtId="39" fontId="0" fillId="4" borderId="6" xfId="3" applyNumberFormat="1" applyFont="1" applyFill="1" applyBorder="1" applyProtection="1">
      <protection locked="0"/>
    </xf>
    <xf numFmtId="39" fontId="13" fillId="4" borderId="6" xfId="3" applyNumberFormat="1" applyFont="1" applyFill="1" applyBorder="1" applyProtection="1">
      <protection locked="0"/>
    </xf>
    <xf numFmtId="170" fontId="0" fillId="4" borderId="6" xfId="4" applyNumberFormat="1" applyFont="1" applyFill="1" applyBorder="1" applyAlignment="1" applyProtection="1">
      <alignment horizontal="right"/>
      <protection locked="0"/>
    </xf>
    <xf numFmtId="0" fontId="14" fillId="0" borderId="0" xfId="0" applyFont="1"/>
    <xf numFmtId="0" fontId="14" fillId="0" borderId="0" xfId="0" applyFont="1" applyAlignment="1">
      <alignment horizontal="left"/>
    </xf>
    <xf numFmtId="0" fontId="3" fillId="0" borderId="0" xfId="0" applyFont="1" applyAlignment="1">
      <alignment horizontal="center"/>
    </xf>
    <xf numFmtId="165" fontId="0" fillId="0" borderId="0" xfId="0" applyNumberFormat="1" applyAlignment="1">
      <alignment horizontal="center"/>
    </xf>
    <xf numFmtId="0" fontId="3" fillId="0" borderId="1" xfId="0" applyFont="1" applyBorder="1" applyAlignment="1">
      <alignment horizontal="center"/>
    </xf>
    <xf numFmtId="164" fontId="3" fillId="0" borderId="0" xfId="0" applyNumberFormat="1" applyFont="1" applyAlignment="1">
      <alignment horizontal="center"/>
    </xf>
    <xf numFmtId="0" fontId="3" fillId="0" borderId="2" xfId="0" applyFont="1" applyBorder="1" applyAlignment="1">
      <alignment horizontal="center"/>
    </xf>
    <xf numFmtId="0" fontId="3" fillId="0" borderId="0" xfId="0" applyFont="1"/>
    <xf numFmtId="0" fontId="3" fillId="0" borderId="0" xfId="0" applyFont="1" applyAlignment="1">
      <alignment horizontal="center"/>
    </xf>
    <xf numFmtId="39" fontId="0" fillId="4" borderId="41" xfId="0" applyNumberFormat="1" applyFont="1" applyFill="1" applyBorder="1" applyProtection="1">
      <protection locked="0"/>
    </xf>
    <xf numFmtId="0" fontId="0" fillId="4" borderId="40" xfId="0" applyFont="1" applyFill="1" applyBorder="1" applyProtection="1">
      <protection locked="0"/>
    </xf>
    <xf numFmtId="0" fontId="3" fillId="0" borderId="0" xfId="0" applyFont="1" applyAlignment="1">
      <alignment horizontal="center"/>
    </xf>
    <xf numFmtId="0" fontId="3" fillId="0" borderId="1" xfId="0" applyFont="1" applyBorder="1" applyAlignment="1">
      <alignment horizontal="center"/>
    </xf>
    <xf numFmtId="39" fontId="0" fillId="0" borderId="25" xfId="0" applyNumberFormat="1" applyFont="1" applyBorder="1"/>
    <xf numFmtId="39" fontId="3" fillId="0" borderId="33" xfId="0" applyNumberFormat="1" applyFont="1" applyBorder="1" applyAlignment="1"/>
    <xf numFmtId="39" fontId="3" fillId="0" borderId="35" xfId="0" applyNumberFormat="1" applyFont="1" applyBorder="1" applyAlignment="1"/>
    <xf numFmtId="39" fontId="3" fillId="0" borderId="36" xfId="0" applyNumberFormat="1" applyFont="1" applyBorder="1" applyAlignment="1"/>
    <xf numFmtId="39" fontId="3" fillId="0" borderId="0" xfId="0" applyNumberFormat="1" applyFont="1" applyBorder="1" applyAlignment="1"/>
    <xf numFmtId="39" fontId="0" fillId="0" borderId="0" xfId="0" applyNumberFormat="1" applyFont="1" applyAlignment="1">
      <alignment horizontal="center"/>
    </xf>
    <xf numFmtId="39" fontId="0" fillId="0" borderId="1" xfId="0" applyNumberFormat="1" applyFont="1" applyBorder="1" applyAlignment="1">
      <alignment horizontal="center"/>
    </xf>
    <xf numFmtId="39" fontId="0" fillId="4" borderId="40" xfId="0" applyNumberFormat="1" applyFont="1" applyFill="1" applyBorder="1" applyProtection="1">
      <protection locked="0"/>
    </xf>
    <xf numFmtId="0" fontId="0" fillId="0" borderId="0" xfId="0" applyFont="1" applyFill="1" applyBorder="1" applyProtection="1">
      <protection locked="0"/>
    </xf>
    <xf numFmtId="0" fontId="3" fillId="0" borderId="0" xfId="0" applyFont="1" applyFill="1" applyBorder="1" applyProtection="1">
      <protection locked="0"/>
    </xf>
    <xf numFmtId="39" fontId="3" fillId="0" borderId="0" xfId="0" applyNumberFormat="1" applyFont="1" applyFill="1" applyBorder="1" applyProtection="1">
      <protection locked="0"/>
    </xf>
    <xf numFmtId="0" fontId="3" fillId="0" borderId="0" xfId="0" applyFont="1" applyFill="1" applyBorder="1" applyAlignment="1" applyProtection="1">
      <alignment wrapText="1"/>
      <protection locked="0"/>
    </xf>
    <xf numFmtId="0" fontId="3" fillId="0" borderId="0" xfId="0" applyFont="1" applyFill="1" applyBorder="1" applyAlignment="1" applyProtection="1">
      <protection locked="0"/>
    </xf>
    <xf numFmtId="0" fontId="3" fillId="0" borderId="0" xfId="0" applyFont="1" applyFill="1" applyBorder="1" applyProtection="1"/>
    <xf numFmtId="0" fontId="18" fillId="0" borderId="0" xfId="0" applyFont="1" applyFill="1" applyBorder="1" applyAlignment="1" applyProtection="1"/>
    <xf numFmtId="0" fontId="0" fillId="0" borderId="0" xfId="0" applyFont="1" applyProtection="1"/>
    <xf numFmtId="39" fontId="3" fillId="0" borderId="0" xfId="0" applyNumberFormat="1" applyFont="1" applyBorder="1" applyProtection="1"/>
    <xf numFmtId="0" fontId="0" fillId="0" borderId="0" xfId="0" applyAlignment="1">
      <alignment horizontal="center"/>
    </xf>
    <xf numFmtId="0" fontId="3" fillId="0" borderId="0" xfId="0" applyFont="1" applyAlignment="1">
      <alignment horizontal="center"/>
    </xf>
    <xf numFmtId="0" fontId="3" fillId="0" borderId="1" xfId="0" applyFont="1" applyBorder="1" applyAlignment="1">
      <alignment horizontal="center"/>
    </xf>
    <xf numFmtId="0" fontId="0" fillId="0" borderId="0" xfId="0" applyFont="1" applyAlignment="1">
      <alignment horizontal="center"/>
    </xf>
    <xf numFmtId="0" fontId="3" fillId="0" borderId="0" xfId="0" applyFont="1"/>
    <xf numFmtId="0" fontId="3" fillId="0" borderId="0" xfId="0" quotePrefix="1" applyFont="1" applyAlignment="1">
      <alignment horizontal="left" indent="1"/>
    </xf>
    <xf numFmtId="0" fontId="3" fillId="0" borderId="0" xfId="0" applyFont="1" applyAlignment="1">
      <alignment horizontal="left" indent="3"/>
    </xf>
    <xf numFmtId="39" fontId="0" fillId="0" borderId="9" xfId="0" applyNumberFormat="1" applyFont="1" applyFill="1" applyBorder="1" applyProtection="1"/>
    <xf numFmtId="0" fontId="3" fillId="0" borderId="0" xfId="0" applyFont="1" applyAlignment="1">
      <alignment horizontal="left" indent="5"/>
    </xf>
    <xf numFmtId="39" fontId="0" fillId="0" borderId="42" xfId="0" applyNumberFormat="1" applyFont="1" applyFill="1" applyBorder="1" applyProtection="1"/>
    <xf numFmtId="39" fontId="0" fillId="4" borderId="9" xfId="0" applyNumberFormat="1" applyFont="1" applyFill="1" applyBorder="1" applyProtection="1">
      <protection locked="0"/>
    </xf>
    <xf numFmtId="0" fontId="3" fillId="0" borderId="0" xfId="0" applyFont="1" applyAlignment="1" applyProtection="1">
      <alignment horizontal="left" indent="1"/>
      <protection locked="0"/>
    </xf>
    <xf numFmtId="0" fontId="19" fillId="0" borderId="0" xfId="0" applyFont="1" applyFill="1" applyBorder="1" applyProtection="1">
      <protection locked="0"/>
    </xf>
    <xf numFmtId="0" fontId="3" fillId="0" borderId="0" xfId="0" applyFont="1" applyAlignment="1">
      <alignment horizontal="center"/>
    </xf>
    <xf numFmtId="39" fontId="3" fillId="0" borderId="0" xfId="0" applyNumberFormat="1" applyFont="1" applyAlignment="1">
      <alignment horizontal="center"/>
    </xf>
    <xf numFmtId="168" fontId="3" fillId="0" borderId="0" xfId="0" applyNumberFormat="1" applyFont="1" applyAlignment="1">
      <alignment horizontal="center"/>
    </xf>
    <xf numFmtId="0" fontId="3" fillId="0" borderId="0" xfId="0" applyFont="1"/>
    <xf numFmtId="39" fontId="0" fillId="4" borderId="27" xfId="0" applyNumberFormat="1" applyFont="1" applyFill="1" applyBorder="1" applyProtection="1">
      <protection locked="0"/>
    </xf>
    <xf numFmtId="39" fontId="0" fillId="4" borderId="37" xfId="0" applyNumberFormat="1" applyFont="1" applyFill="1" applyBorder="1" applyProtection="1">
      <protection locked="0"/>
    </xf>
    <xf numFmtId="4" fontId="3" fillId="0" borderId="0" xfId="0" applyNumberFormat="1" applyFont="1" applyAlignment="1">
      <alignment horizontal="right"/>
    </xf>
    <xf numFmtId="0" fontId="3" fillId="0" borderId="0" xfId="5" applyFont="1"/>
    <xf numFmtId="4" fontId="3" fillId="0" borderId="1" xfId="0" applyNumberFormat="1" applyFont="1" applyBorder="1" applyAlignment="1">
      <alignment horizontal="right"/>
    </xf>
    <xf numFmtId="4" fontId="3" fillId="0" borderId="2" xfId="0" applyNumberFormat="1" applyFont="1" applyBorder="1" applyAlignment="1">
      <alignment horizontal="right"/>
    </xf>
    <xf numFmtId="168" fontId="14" fillId="0" borderId="0" xfId="0" applyNumberFormat="1" applyFont="1" applyAlignment="1">
      <alignment horizontal="center"/>
    </xf>
    <xf numFmtId="0" fontId="14" fillId="0" borderId="0" xfId="0" applyFont="1" applyAlignment="1">
      <alignment horizontal="center"/>
    </xf>
    <xf numFmtId="4" fontId="14" fillId="0" borderId="1" xfId="0" applyNumberFormat="1" applyFont="1" applyBorder="1"/>
    <xf numFmtId="4" fontId="3" fillId="0" borderId="2" xfId="0" applyNumberFormat="1" applyFont="1" applyBorder="1"/>
    <xf numFmtId="0" fontId="3" fillId="0" borderId="1" xfId="0" applyFont="1" applyBorder="1"/>
    <xf numFmtId="4" fontId="14" fillId="0" borderId="0" xfId="0" applyNumberFormat="1" applyFont="1" applyAlignment="1">
      <alignment horizontal="center"/>
    </xf>
    <xf numFmtId="4" fontId="14" fillId="0" borderId="0" xfId="0" applyNumberFormat="1" applyFont="1"/>
    <xf numFmtId="169" fontId="14" fillId="0" borderId="3" xfId="0" applyNumberFormat="1" applyFont="1" applyBorder="1"/>
    <xf numFmtId="0" fontId="20" fillId="0" borderId="0" xfId="0" applyFont="1"/>
    <xf numFmtId="168" fontId="20" fillId="0" borderId="0" xfId="0" applyNumberFormat="1" applyFont="1" applyAlignment="1">
      <alignment horizontal="center"/>
    </xf>
    <xf numFmtId="0" fontId="20" fillId="0" borderId="0" xfId="0" applyFont="1" applyAlignment="1">
      <alignment horizontal="center"/>
    </xf>
    <xf numFmtId="4" fontId="20" fillId="0" borderId="0" xfId="0" applyNumberFormat="1" applyFont="1"/>
    <xf numFmtId="4" fontId="20" fillId="0" borderId="1" xfId="0" applyNumberFormat="1" applyFont="1" applyBorder="1"/>
    <xf numFmtId="4" fontId="20" fillId="0" borderId="0" xfId="0" applyNumberFormat="1" applyFont="1" applyBorder="1"/>
    <xf numFmtId="0" fontId="3" fillId="0" borderId="0" xfId="0" applyFont="1" applyAlignment="1">
      <alignment horizontal="center"/>
    </xf>
    <xf numFmtId="39" fontId="3" fillId="0" borderId="0" xfId="0" applyNumberFormat="1" applyFont="1" applyAlignment="1">
      <alignment horizontal="center"/>
    </xf>
    <xf numFmtId="168" fontId="3" fillId="0" borderId="0" xfId="0" applyNumberFormat="1" applyFont="1" applyAlignment="1">
      <alignment horizontal="center"/>
    </xf>
    <xf numFmtId="0" fontId="3" fillId="0" borderId="0" xfId="0" applyFont="1"/>
    <xf numFmtId="0" fontId="19" fillId="0" borderId="0" xfId="0" applyFont="1" applyFill="1" applyBorder="1" applyAlignment="1" applyProtection="1">
      <protection locked="0"/>
    </xf>
    <xf numFmtId="0" fontId="21" fillId="0" borderId="1" xfId="0" applyFont="1" applyBorder="1" applyAlignment="1">
      <alignment horizontal="center" wrapText="1"/>
    </xf>
    <xf numFmtId="0" fontId="21" fillId="0" borderId="0" xfId="0" applyFont="1" applyAlignment="1">
      <alignment horizontal="center"/>
    </xf>
    <xf numFmtId="0" fontId="21" fillId="0" borderId="0" xfId="0" applyFont="1" applyAlignment="1">
      <alignment horizontal="center" wrapText="1"/>
    </xf>
    <xf numFmtId="0" fontId="22" fillId="0" borderId="0" xfId="0" applyFont="1"/>
    <xf numFmtId="0" fontId="23" fillId="0" borderId="0" xfId="0" applyFont="1" applyAlignment="1">
      <alignment horizontal="center"/>
    </xf>
    <xf numFmtId="0" fontId="24" fillId="0" borderId="0" xfId="0" applyFont="1"/>
    <xf numFmtId="10" fontId="24" fillId="0" borderId="0" xfId="0" applyNumberFormat="1" applyFont="1" applyAlignment="1">
      <alignment horizontal="right"/>
    </xf>
    <xf numFmtId="0" fontId="25" fillId="0" borderId="0" xfId="0" applyFont="1"/>
    <xf numFmtId="0" fontId="0" fillId="0" borderId="0" xfId="0" applyAlignment="1">
      <alignment horizontal="center"/>
    </xf>
    <xf numFmtId="0" fontId="3" fillId="0" borderId="0" xfId="0" applyFont="1" applyAlignment="1">
      <alignment horizontal="center"/>
    </xf>
    <xf numFmtId="165" fontId="0" fillId="0" borderId="0" xfId="0" applyNumberFormat="1" applyAlignment="1">
      <alignment horizontal="center"/>
    </xf>
    <xf numFmtId="0" fontId="3" fillId="0" borderId="1" xfId="0" applyFont="1" applyBorder="1" applyAlignment="1">
      <alignment horizontal="center"/>
    </xf>
    <xf numFmtId="0" fontId="0" fillId="0" borderId="0" xfId="0" applyFont="1" applyAlignment="1">
      <alignment horizontal="center"/>
    </xf>
    <xf numFmtId="0" fontId="0" fillId="0" borderId="0" xfId="0" applyNumberFormat="1" applyAlignment="1">
      <alignment horizontal="center"/>
    </xf>
    <xf numFmtId="0" fontId="3" fillId="0" borderId="0" xfId="0" quotePrefix="1" applyFont="1" applyAlignment="1">
      <alignment horizontal="center"/>
    </xf>
    <xf numFmtId="0" fontId="3" fillId="0" borderId="14" xfId="0" applyFont="1" applyFill="1" applyBorder="1" applyAlignment="1" applyProtection="1">
      <alignment horizontal="center"/>
    </xf>
    <xf numFmtId="0" fontId="3" fillId="0" borderId="32" xfId="0" applyFont="1" applyFill="1" applyBorder="1" applyAlignment="1" applyProtection="1">
      <alignment horizontal="center"/>
    </xf>
    <xf numFmtId="0" fontId="3" fillId="0" borderId="15" xfId="0" applyFont="1" applyFill="1" applyBorder="1" applyAlignment="1" applyProtection="1">
      <alignment horizontal="center"/>
    </xf>
    <xf numFmtId="164" fontId="3" fillId="0" borderId="0" xfId="0" applyNumberFormat="1" applyFont="1" applyAlignment="1">
      <alignment horizontal="center"/>
    </xf>
    <xf numFmtId="0" fontId="3" fillId="0" borderId="2" xfId="0" applyFont="1" applyBorder="1" applyAlignment="1">
      <alignment horizontal="center"/>
    </xf>
    <xf numFmtId="39" fontId="3" fillId="0" borderId="0" xfId="0" applyNumberFormat="1" applyFont="1" applyAlignment="1">
      <alignment horizontal="center"/>
    </xf>
    <xf numFmtId="0" fontId="3" fillId="0" borderId="1" xfId="0" quotePrefix="1" applyFont="1" applyBorder="1" applyAlignment="1">
      <alignment horizontal="center"/>
    </xf>
    <xf numFmtId="49" fontId="3" fillId="0" borderId="0" xfId="0" applyNumberFormat="1" applyFont="1" applyAlignment="1">
      <alignment horizontal="left" wrapText="1" indent="2"/>
    </xf>
    <xf numFmtId="49" fontId="14" fillId="0" borderId="0" xfId="0" applyNumberFormat="1" applyFont="1" applyAlignment="1">
      <alignment horizontal="left" wrapText="1" indent="2"/>
    </xf>
    <xf numFmtId="0" fontId="0" fillId="0" borderId="0" xfId="0" applyNumberFormat="1" applyFont="1" applyAlignment="1">
      <alignment horizontal="center"/>
    </xf>
    <xf numFmtId="168" fontId="3" fillId="0" borderId="0" xfId="0" applyNumberFormat="1" applyFont="1" applyAlignment="1">
      <alignment horizontal="center"/>
    </xf>
    <xf numFmtId="0" fontId="3" fillId="0" borderId="0" xfId="0" applyFont="1" applyAlignment="1">
      <alignment horizontal="left" vertical="top" wrapText="1" indent="2"/>
    </xf>
    <xf numFmtId="49" fontId="3" fillId="0" borderId="0" xfId="0" applyNumberFormat="1" applyFont="1" applyAlignment="1">
      <alignment horizontal="left" vertical="top" wrapText="1" indent="2"/>
    </xf>
    <xf numFmtId="49" fontId="14" fillId="0" borderId="0" xfId="0" applyNumberFormat="1" applyFont="1" applyAlignment="1">
      <alignment horizontal="left" vertical="top" wrapText="1" indent="2"/>
    </xf>
    <xf numFmtId="0" fontId="23" fillId="0" borderId="0" xfId="0" applyFont="1" applyAlignment="1">
      <alignment horizontal="left" wrapText="1"/>
    </xf>
    <xf numFmtId="0" fontId="3" fillId="0" borderId="0" xfId="0" applyFont="1"/>
    <xf numFmtId="0" fontId="4" fillId="2" borderId="0" xfId="2" applyFont="1" applyFill="1" applyBorder="1" applyAlignment="1">
      <alignment horizontal="center"/>
    </xf>
  </cellXfs>
  <cellStyles count="6">
    <cellStyle name="Currency" xfId="3" builtinId="4"/>
    <cellStyle name="Normal" xfId="0" builtinId="0"/>
    <cellStyle name="Normal 2" xfId="5" xr:uid="{EFFB0AF4-50B1-4A5D-BD9E-53ECB050D99A}"/>
    <cellStyle name="Normal_Sheet1" xfId="2" xr:uid="{00000000-0005-0000-0000-000002000000}"/>
    <cellStyle name="Normal_Start Here" xfId="1" xr:uid="{00000000-0005-0000-0000-000003000000}"/>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12"/>
  <sheetViews>
    <sheetView tabSelected="1" workbookViewId="0">
      <selection activeCell="B2" sqref="B2"/>
    </sheetView>
  </sheetViews>
  <sheetFormatPr defaultRowHeight="15" x14ac:dyDescent="0.25"/>
  <cols>
    <col min="1" max="1" width="25.85546875" bestFit="1" customWidth="1"/>
    <col min="2" max="2" width="17.85546875" bestFit="1" customWidth="1"/>
    <col min="8" max="8" width="9.140625" hidden="1" customWidth="1"/>
    <col min="9" max="9" width="21.42578125" hidden="1" customWidth="1"/>
    <col min="10" max="10" width="14" hidden="1" customWidth="1"/>
    <col min="11" max="11" width="9.140625" hidden="1" customWidth="1"/>
    <col min="12" max="12" width="17.85546875" hidden="1" customWidth="1"/>
    <col min="13" max="13" width="9.140625" customWidth="1"/>
  </cols>
  <sheetData>
    <row r="1" spans="1:12" x14ac:dyDescent="0.25">
      <c r="I1" s="18" t="s">
        <v>28</v>
      </c>
      <c r="J1" s="18" t="s">
        <v>27</v>
      </c>
    </row>
    <row r="2" spans="1:12" x14ac:dyDescent="0.25">
      <c r="A2" t="s">
        <v>340</v>
      </c>
      <c r="B2" s="22" t="s">
        <v>29</v>
      </c>
      <c r="I2" s="20" t="s">
        <v>29</v>
      </c>
      <c r="J2" s="19">
        <v>610002</v>
      </c>
      <c r="L2" s="21">
        <v>44561</v>
      </c>
    </row>
    <row r="3" spans="1:12" x14ac:dyDescent="0.25">
      <c r="I3" s="20" t="s">
        <v>144</v>
      </c>
      <c r="J3" s="19">
        <v>630004</v>
      </c>
      <c r="L3" s="21">
        <v>44926</v>
      </c>
    </row>
    <row r="4" spans="1:12" x14ac:dyDescent="0.25">
      <c r="I4" s="20" t="s">
        <v>145</v>
      </c>
      <c r="J4" s="19">
        <v>630006</v>
      </c>
      <c r="L4" s="21">
        <v>45291</v>
      </c>
    </row>
    <row r="5" spans="1:12" x14ac:dyDescent="0.25">
      <c r="A5" t="s">
        <v>341</v>
      </c>
      <c r="B5" s="23">
        <v>45657</v>
      </c>
      <c r="I5" s="20" t="s">
        <v>42</v>
      </c>
      <c r="J5" s="19">
        <v>620010</v>
      </c>
      <c r="L5" s="21">
        <v>45657</v>
      </c>
    </row>
    <row r="6" spans="1:12" x14ac:dyDescent="0.25">
      <c r="I6" s="20" t="s">
        <v>43</v>
      </c>
      <c r="J6" s="19">
        <v>620012</v>
      </c>
      <c r="L6" s="21">
        <v>46022</v>
      </c>
    </row>
    <row r="7" spans="1:12" x14ac:dyDescent="0.25">
      <c r="I7" s="20" t="s">
        <v>146</v>
      </c>
      <c r="J7" s="19">
        <v>630014</v>
      </c>
    </row>
    <row r="8" spans="1:12" x14ac:dyDescent="0.25">
      <c r="I8" s="20" t="s">
        <v>147</v>
      </c>
      <c r="J8" s="19">
        <v>630016</v>
      </c>
    </row>
    <row r="9" spans="1:12" x14ac:dyDescent="0.25">
      <c r="I9" s="20" t="s">
        <v>148</v>
      </c>
      <c r="J9" s="19">
        <v>630018</v>
      </c>
    </row>
    <row r="10" spans="1:12" x14ac:dyDescent="0.25">
      <c r="I10" s="20" t="s">
        <v>44</v>
      </c>
      <c r="J10" s="19">
        <v>620022</v>
      </c>
    </row>
    <row r="11" spans="1:12" x14ac:dyDescent="0.25">
      <c r="I11" s="20" t="s">
        <v>45</v>
      </c>
      <c r="J11" s="19">
        <v>620024</v>
      </c>
    </row>
    <row r="12" spans="1:12" x14ac:dyDescent="0.25">
      <c r="I12" s="20" t="s">
        <v>149</v>
      </c>
      <c r="J12" s="19">
        <v>630026</v>
      </c>
    </row>
    <row r="13" spans="1:12" x14ac:dyDescent="0.25">
      <c r="I13" s="20" t="s">
        <v>150</v>
      </c>
      <c r="J13" s="19">
        <v>630028</v>
      </c>
    </row>
    <row r="14" spans="1:12" x14ac:dyDescent="0.25">
      <c r="I14" s="20" t="s">
        <v>151</v>
      </c>
      <c r="J14" s="19">
        <v>630030</v>
      </c>
    </row>
    <row r="15" spans="1:12" x14ac:dyDescent="0.25">
      <c r="I15" s="20" t="s">
        <v>152</v>
      </c>
      <c r="J15" s="19">
        <v>630032</v>
      </c>
    </row>
    <row r="16" spans="1:12" x14ac:dyDescent="0.25">
      <c r="I16" s="20" t="s">
        <v>153</v>
      </c>
      <c r="J16" s="19">
        <v>630034</v>
      </c>
    </row>
    <row r="17" spans="9:10" x14ac:dyDescent="0.25">
      <c r="I17" s="20" t="s">
        <v>46</v>
      </c>
      <c r="J17" s="19">
        <v>620036</v>
      </c>
    </row>
    <row r="18" spans="9:10" x14ac:dyDescent="0.25">
      <c r="I18" s="20" t="s">
        <v>154</v>
      </c>
      <c r="J18" s="19">
        <v>630038</v>
      </c>
    </row>
    <row r="19" spans="9:10" x14ac:dyDescent="0.25">
      <c r="I19" s="20" t="s">
        <v>155</v>
      </c>
      <c r="J19" s="19">
        <v>630040</v>
      </c>
    </row>
    <row r="20" spans="9:10" x14ac:dyDescent="0.25">
      <c r="I20" s="20" t="s">
        <v>156</v>
      </c>
      <c r="J20" s="19">
        <v>630042</v>
      </c>
    </row>
    <row r="21" spans="9:10" x14ac:dyDescent="0.25">
      <c r="I21" s="20" t="s">
        <v>157</v>
      </c>
      <c r="J21" s="19">
        <v>630044</v>
      </c>
    </row>
    <row r="22" spans="9:10" x14ac:dyDescent="0.25">
      <c r="I22" s="20" t="s">
        <v>47</v>
      </c>
      <c r="J22" s="19">
        <v>620046</v>
      </c>
    </row>
    <row r="23" spans="9:10" x14ac:dyDescent="0.25">
      <c r="I23" s="20" t="s">
        <v>158</v>
      </c>
      <c r="J23" s="19">
        <v>630048</v>
      </c>
    </row>
    <row r="24" spans="9:10" x14ac:dyDescent="0.25">
      <c r="I24" s="20" t="s">
        <v>48</v>
      </c>
      <c r="J24" s="19">
        <v>620050</v>
      </c>
    </row>
    <row r="25" spans="9:10" x14ac:dyDescent="0.25">
      <c r="I25" s="20" t="s">
        <v>49</v>
      </c>
      <c r="J25" s="19">
        <v>620052</v>
      </c>
    </row>
    <row r="26" spans="9:10" x14ac:dyDescent="0.25">
      <c r="I26" s="20" t="s">
        <v>159</v>
      </c>
      <c r="J26" s="19">
        <v>630054</v>
      </c>
    </row>
    <row r="27" spans="9:10" x14ac:dyDescent="0.25">
      <c r="I27" s="20" t="s">
        <v>160</v>
      </c>
      <c r="J27" s="19">
        <v>630056</v>
      </c>
    </row>
    <row r="28" spans="9:10" x14ac:dyDescent="0.25">
      <c r="I28" s="20" t="s">
        <v>161</v>
      </c>
      <c r="J28" s="19">
        <v>630058</v>
      </c>
    </row>
    <row r="29" spans="9:10" x14ac:dyDescent="0.25">
      <c r="I29" s="20" t="s">
        <v>50</v>
      </c>
      <c r="J29" s="19">
        <v>620060</v>
      </c>
    </row>
    <row r="30" spans="9:10" x14ac:dyDescent="0.25">
      <c r="I30" s="20" t="s">
        <v>51</v>
      </c>
      <c r="J30" s="19">
        <v>620062</v>
      </c>
    </row>
    <row r="31" spans="9:10" x14ac:dyDescent="0.25">
      <c r="I31" s="20" t="s">
        <v>162</v>
      </c>
      <c r="J31" s="19">
        <v>630064</v>
      </c>
    </row>
    <row r="32" spans="9:10" x14ac:dyDescent="0.25">
      <c r="I32" s="20" t="s">
        <v>52</v>
      </c>
      <c r="J32" s="19">
        <v>620066</v>
      </c>
    </row>
    <row r="33" spans="9:10" x14ac:dyDescent="0.25">
      <c r="I33" s="20" t="s">
        <v>163</v>
      </c>
      <c r="J33" s="19">
        <v>630068</v>
      </c>
    </row>
    <row r="34" spans="9:10" x14ac:dyDescent="0.25">
      <c r="I34" s="20" t="s">
        <v>164</v>
      </c>
      <c r="J34" s="19">
        <v>630069</v>
      </c>
    </row>
    <row r="35" spans="9:10" x14ac:dyDescent="0.25">
      <c r="I35" s="20" t="s">
        <v>165</v>
      </c>
      <c r="J35" s="19">
        <v>630070</v>
      </c>
    </row>
    <row r="36" spans="9:10" x14ac:dyDescent="0.25">
      <c r="I36" s="20" t="s">
        <v>53</v>
      </c>
      <c r="J36" s="19">
        <v>620072</v>
      </c>
    </row>
    <row r="37" spans="9:10" x14ac:dyDescent="0.25">
      <c r="I37" s="20" t="s">
        <v>166</v>
      </c>
      <c r="J37" s="19">
        <v>630074</v>
      </c>
    </row>
    <row r="38" spans="9:10" x14ac:dyDescent="0.25">
      <c r="I38" s="20" t="s">
        <v>54</v>
      </c>
      <c r="J38" s="19">
        <v>620076</v>
      </c>
    </row>
    <row r="39" spans="9:10" x14ac:dyDescent="0.25">
      <c r="I39" s="20" t="s">
        <v>167</v>
      </c>
      <c r="J39" s="19">
        <v>630078</v>
      </c>
    </row>
    <row r="40" spans="9:10" x14ac:dyDescent="0.25">
      <c r="I40" s="20" t="s">
        <v>30</v>
      </c>
      <c r="J40" s="19">
        <v>610080</v>
      </c>
    </row>
    <row r="41" spans="9:10" x14ac:dyDescent="0.25">
      <c r="I41" s="20" t="s">
        <v>168</v>
      </c>
      <c r="J41" s="19">
        <v>630082</v>
      </c>
    </row>
    <row r="42" spans="9:10" x14ac:dyDescent="0.25">
      <c r="I42" s="20" t="s">
        <v>55</v>
      </c>
      <c r="J42" s="19">
        <v>620084</v>
      </c>
    </row>
    <row r="43" spans="9:10" x14ac:dyDescent="0.25">
      <c r="I43" s="20" t="s">
        <v>169</v>
      </c>
      <c r="J43" s="19">
        <v>630086</v>
      </c>
    </row>
    <row r="44" spans="9:10" x14ac:dyDescent="0.25">
      <c r="I44" s="20" t="s">
        <v>170</v>
      </c>
      <c r="J44" s="19">
        <v>630088</v>
      </c>
    </row>
    <row r="45" spans="9:10" x14ac:dyDescent="0.25">
      <c r="I45" s="20" t="s">
        <v>56</v>
      </c>
      <c r="J45" s="19">
        <v>620090</v>
      </c>
    </row>
    <row r="46" spans="9:10" x14ac:dyDescent="0.25">
      <c r="I46" s="20" t="s">
        <v>171</v>
      </c>
      <c r="J46" s="19">
        <v>630092</v>
      </c>
    </row>
    <row r="47" spans="9:10" x14ac:dyDescent="0.25">
      <c r="I47" s="20" t="s">
        <v>172</v>
      </c>
      <c r="J47" s="19">
        <v>630094</v>
      </c>
    </row>
    <row r="48" spans="9:10" x14ac:dyDescent="0.25">
      <c r="I48" s="20" t="s">
        <v>173</v>
      </c>
      <c r="J48" s="19">
        <v>630096</v>
      </c>
    </row>
    <row r="49" spans="9:10" x14ac:dyDescent="0.25">
      <c r="I49" s="20" t="s">
        <v>57</v>
      </c>
      <c r="J49" s="19">
        <v>620098</v>
      </c>
    </row>
    <row r="50" spans="9:10" x14ac:dyDescent="0.25">
      <c r="I50" s="20" t="s">
        <v>174</v>
      </c>
      <c r="J50" s="19">
        <v>630100</v>
      </c>
    </row>
    <row r="51" spans="9:10" x14ac:dyDescent="0.25">
      <c r="I51" s="20" t="s">
        <v>58</v>
      </c>
      <c r="J51" s="19">
        <v>620102</v>
      </c>
    </row>
    <row r="52" spans="9:10" x14ac:dyDescent="0.25">
      <c r="I52" s="20" t="s">
        <v>175</v>
      </c>
      <c r="J52" s="19">
        <v>630106</v>
      </c>
    </row>
    <row r="53" spans="9:10" x14ac:dyDescent="0.25">
      <c r="I53" s="20" t="s">
        <v>59</v>
      </c>
      <c r="J53" s="19">
        <v>620108</v>
      </c>
    </row>
    <row r="54" spans="9:10" x14ac:dyDescent="0.25">
      <c r="I54" s="20" t="s">
        <v>176</v>
      </c>
      <c r="J54" s="19">
        <v>630110</v>
      </c>
    </row>
    <row r="55" spans="9:10" x14ac:dyDescent="0.25">
      <c r="I55" s="20" t="s">
        <v>60</v>
      </c>
      <c r="J55" s="19">
        <v>620112</v>
      </c>
    </row>
    <row r="56" spans="9:10" x14ac:dyDescent="0.25">
      <c r="I56" s="20" t="s">
        <v>177</v>
      </c>
      <c r="J56" s="19">
        <v>630114</v>
      </c>
    </row>
    <row r="57" spans="9:10" x14ac:dyDescent="0.25">
      <c r="I57" s="20" t="s">
        <v>61</v>
      </c>
      <c r="J57" s="19">
        <v>620116</v>
      </c>
    </row>
    <row r="58" spans="9:10" x14ac:dyDescent="0.25">
      <c r="I58" s="20" t="s">
        <v>178</v>
      </c>
      <c r="J58" s="19">
        <v>630118</v>
      </c>
    </row>
    <row r="59" spans="9:10" x14ac:dyDescent="0.25">
      <c r="I59" s="20" t="s">
        <v>179</v>
      </c>
      <c r="J59" s="19">
        <v>630120</v>
      </c>
    </row>
    <row r="60" spans="9:10" x14ac:dyDescent="0.25">
      <c r="I60" s="20" t="s">
        <v>180</v>
      </c>
      <c r="J60" s="19">
        <v>630122</v>
      </c>
    </row>
    <row r="61" spans="9:10" x14ac:dyDescent="0.25">
      <c r="I61" s="20" t="s">
        <v>181</v>
      </c>
      <c r="J61" s="19">
        <v>630124</v>
      </c>
    </row>
    <row r="62" spans="9:10" x14ac:dyDescent="0.25">
      <c r="I62" s="20" t="s">
        <v>62</v>
      </c>
      <c r="J62" s="19">
        <v>620126</v>
      </c>
    </row>
    <row r="63" spans="9:10" x14ac:dyDescent="0.25">
      <c r="I63" s="20" t="s">
        <v>63</v>
      </c>
      <c r="J63" s="19">
        <v>620128</v>
      </c>
    </row>
    <row r="64" spans="9:10" x14ac:dyDescent="0.25">
      <c r="I64" s="20" t="s">
        <v>64</v>
      </c>
      <c r="J64" s="19">
        <v>620130</v>
      </c>
    </row>
    <row r="65" spans="9:10" x14ac:dyDescent="0.25">
      <c r="I65" s="20" t="s">
        <v>182</v>
      </c>
      <c r="J65" s="19">
        <v>630132</v>
      </c>
    </row>
    <row r="66" spans="9:10" x14ac:dyDescent="0.25">
      <c r="I66" s="20" t="s">
        <v>65</v>
      </c>
      <c r="J66" s="19">
        <v>620134</v>
      </c>
    </row>
    <row r="67" spans="9:10" x14ac:dyDescent="0.25">
      <c r="I67" s="20" t="s">
        <v>183</v>
      </c>
      <c r="J67" s="19">
        <v>630136</v>
      </c>
    </row>
    <row r="68" spans="9:10" x14ac:dyDescent="0.25">
      <c r="I68" s="20" t="s">
        <v>184</v>
      </c>
      <c r="J68" s="19">
        <v>630138</v>
      </c>
    </row>
    <row r="69" spans="9:10" x14ac:dyDescent="0.25">
      <c r="I69" s="20" t="s">
        <v>185</v>
      </c>
      <c r="J69" s="19">
        <v>630140</v>
      </c>
    </row>
    <row r="70" spans="9:10" x14ac:dyDescent="0.25">
      <c r="I70" s="20" t="s">
        <v>66</v>
      </c>
      <c r="J70" s="19">
        <v>620142</v>
      </c>
    </row>
    <row r="71" spans="9:10" x14ac:dyDescent="0.25">
      <c r="I71" s="20" t="s">
        <v>186</v>
      </c>
      <c r="J71" s="19">
        <v>630144</v>
      </c>
    </row>
    <row r="72" spans="9:10" x14ac:dyDescent="0.25">
      <c r="I72" s="20" t="s">
        <v>187</v>
      </c>
      <c r="J72" s="19">
        <v>630146</v>
      </c>
    </row>
    <row r="73" spans="9:10" x14ac:dyDescent="0.25">
      <c r="I73" s="20" t="s">
        <v>67</v>
      </c>
      <c r="J73" s="19">
        <v>620147</v>
      </c>
    </row>
    <row r="74" spans="9:10" x14ac:dyDescent="0.25">
      <c r="I74" s="20" t="s">
        <v>68</v>
      </c>
      <c r="J74" s="19">
        <v>620148</v>
      </c>
    </row>
    <row r="75" spans="9:10" x14ac:dyDescent="0.25">
      <c r="I75" s="20" t="s">
        <v>188</v>
      </c>
      <c r="J75" s="19">
        <v>630150</v>
      </c>
    </row>
    <row r="76" spans="9:10" x14ac:dyDescent="0.25">
      <c r="I76" s="20" t="s">
        <v>189</v>
      </c>
      <c r="J76" s="19">
        <v>630152</v>
      </c>
    </row>
    <row r="77" spans="9:10" x14ac:dyDescent="0.25">
      <c r="I77" s="20" t="s">
        <v>190</v>
      </c>
      <c r="J77" s="19">
        <v>630154</v>
      </c>
    </row>
    <row r="78" spans="9:10" x14ac:dyDescent="0.25">
      <c r="I78" s="20" t="s">
        <v>71</v>
      </c>
      <c r="J78" s="19">
        <v>620162</v>
      </c>
    </row>
    <row r="79" spans="9:10" x14ac:dyDescent="0.25">
      <c r="I79" s="20" t="s">
        <v>69</v>
      </c>
      <c r="J79" s="19">
        <v>620156</v>
      </c>
    </row>
    <row r="80" spans="9:10" x14ac:dyDescent="0.25">
      <c r="I80" s="20" t="s">
        <v>70</v>
      </c>
      <c r="J80" s="19">
        <v>620158</v>
      </c>
    </row>
    <row r="81" spans="9:10" x14ac:dyDescent="0.25">
      <c r="I81" s="20" t="s">
        <v>191</v>
      </c>
      <c r="J81" s="19">
        <v>630160</v>
      </c>
    </row>
    <row r="82" spans="9:10" x14ac:dyDescent="0.25">
      <c r="I82" s="20" t="s">
        <v>192</v>
      </c>
      <c r="J82" s="19">
        <v>630164</v>
      </c>
    </row>
    <row r="83" spans="9:10" x14ac:dyDescent="0.25">
      <c r="I83" s="20" t="s">
        <v>193</v>
      </c>
      <c r="J83" s="19">
        <v>630166</v>
      </c>
    </row>
    <row r="84" spans="9:10" x14ac:dyDescent="0.25">
      <c r="I84" s="20" t="s">
        <v>194</v>
      </c>
      <c r="J84" s="19">
        <v>630168</v>
      </c>
    </row>
    <row r="85" spans="9:10" x14ac:dyDescent="0.25">
      <c r="I85" s="20" t="s">
        <v>195</v>
      </c>
      <c r="J85" s="19">
        <v>630170</v>
      </c>
    </row>
    <row r="86" spans="9:10" x14ac:dyDescent="0.25">
      <c r="I86" s="20" t="s">
        <v>72</v>
      </c>
      <c r="J86" s="19">
        <v>620172</v>
      </c>
    </row>
    <row r="87" spans="9:10" x14ac:dyDescent="0.25">
      <c r="I87" s="20" t="s">
        <v>73</v>
      </c>
      <c r="J87" s="19">
        <v>620174</v>
      </c>
    </row>
    <row r="88" spans="9:10" x14ac:dyDescent="0.25">
      <c r="I88" s="20" t="s">
        <v>196</v>
      </c>
      <c r="J88" s="19">
        <v>630176</v>
      </c>
    </row>
    <row r="89" spans="9:10" x14ac:dyDescent="0.25">
      <c r="I89" s="20" t="s">
        <v>74</v>
      </c>
      <c r="J89" s="19">
        <v>620178</v>
      </c>
    </row>
    <row r="90" spans="9:10" x14ac:dyDescent="0.25">
      <c r="I90" s="20" t="s">
        <v>197</v>
      </c>
      <c r="J90" s="19">
        <v>630180</v>
      </c>
    </row>
    <row r="91" spans="9:10" x14ac:dyDescent="0.25">
      <c r="I91" s="20" t="s">
        <v>75</v>
      </c>
      <c r="J91" s="19">
        <v>620182</v>
      </c>
    </row>
    <row r="92" spans="9:10" x14ac:dyDescent="0.25">
      <c r="I92" s="20" t="s">
        <v>76</v>
      </c>
      <c r="J92" s="19">
        <v>620184</v>
      </c>
    </row>
    <row r="93" spans="9:10" x14ac:dyDescent="0.25">
      <c r="I93" s="20" t="s">
        <v>198</v>
      </c>
      <c r="J93" s="19">
        <v>630186</v>
      </c>
    </row>
    <row r="94" spans="9:10" x14ac:dyDescent="0.25">
      <c r="I94" s="20" t="s">
        <v>199</v>
      </c>
      <c r="J94" s="19">
        <v>630188</v>
      </c>
    </row>
    <row r="95" spans="9:10" x14ac:dyDescent="0.25">
      <c r="I95" s="20" t="s">
        <v>77</v>
      </c>
      <c r="J95" s="19">
        <v>620190</v>
      </c>
    </row>
    <row r="96" spans="9:10" x14ac:dyDescent="0.25">
      <c r="I96" s="20" t="s">
        <v>200</v>
      </c>
      <c r="J96" s="19">
        <v>630192</v>
      </c>
    </row>
    <row r="97" spans="9:10" x14ac:dyDescent="0.25">
      <c r="I97" s="20" t="s">
        <v>78</v>
      </c>
      <c r="J97" s="19">
        <v>620194</v>
      </c>
    </row>
    <row r="98" spans="9:10" x14ac:dyDescent="0.25">
      <c r="I98" s="20" t="s">
        <v>201</v>
      </c>
      <c r="J98" s="19">
        <v>630196</v>
      </c>
    </row>
    <row r="99" spans="9:10" x14ac:dyDescent="0.25">
      <c r="I99" s="20" t="s">
        <v>202</v>
      </c>
      <c r="J99" s="19">
        <v>630198</v>
      </c>
    </row>
    <row r="100" spans="9:10" x14ac:dyDescent="0.25">
      <c r="I100" s="20" t="s">
        <v>203</v>
      </c>
      <c r="J100" s="19">
        <v>630200</v>
      </c>
    </row>
    <row r="101" spans="9:10" x14ac:dyDescent="0.25">
      <c r="I101" s="20" t="s">
        <v>79</v>
      </c>
      <c r="J101" s="19">
        <v>620202</v>
      </c>
    </row>
    <row r="102" spans="9:10" x14ac:dyDescent="0.25">
      <c r="I102" s="20" t="s">
        <v>204</v>
      </c>
      <c r="J102" s="19">
        <v>630204</v>
      </c>
    </row>
    <row r="103" spans="9:10" x14ac:dyDescent="0.25">
      <c r="I103" s="20" t="s">
        <v>80</v>
      </c>
      <c r="J103" s="19">
        <v>620206</v>
      </c>
    </row>
    <row r="104" spans="9:10" x14ac:dyDescent="0.25">
      <c r="I104" s="20" t="s">
        <v>81</v>
      </c>
      <c r="J104" s="19">
        <v>620208</v>
      </c>
    </row>
    <row r="105" spans="9:10" x14ac:dyDescent="0.25">
      <c r="I105" s="20" t="s">
        <v>205</v>
      </c>
      <c r="J105" s="19">
        <v>630210</v>
      </c>
    </row>
    <row r="106" spans="9:10" x14ac:dyDescent="0.25">
      <c r="I106" s="20" t="s">
        <v>82</v>
      </c>
      <c r="J106" s="19">
        <v>620212</v>
      </c>
    </row>
    <row r="107" spans="9:10" x14ac:dyDescent="0.25">
      <c r="I107" s="20" t="s">
        <v>206</v>
      </c>
      <c r="J107" s="19">
        <v>630214</v>
      </c>
    </row>
    <row r="108" spans="9:10" x14ac:dyDescent="0.25">
      <c r="I108" s="20" t="s">
        <v>207</v>
      </c>
      <c r="J108" s="19">
        <v>630216</v>
      </c>
    </row>
    <row r="109" spans="9:10" x14ac:dyDescent="0.25">
      <c r="I109" s="20" t="s">
        <v>83</v>
      </c>
      <c r="J109" s="19">
        <v>620218</v>
      </c>
    </row>
    <row r="110" spans="9:10" x14ac:dyDescent="0.25">
      <c r="I110" s="20" t="s">
        <v>208</v>
      </c>
      <c r="J110" s="19">
        <v>630220</v>
      </c>
    </row>
    <row r="111" spans="9:10" x14ac:dyDescent="0.25">
      <c r="I111" s="20" t="s">
        <v>209</v>
      </c>
      <c r="J111" s="19">
        <v>630222</v>
      </c>
    </row>
    <row r="112" spans="9:10" x14ac:dyDescent="0.25">
      <c r="I112" s="20" t="s">
        <v>210</v>
      </c>
      <c r="J112" s="19">
        <v>630224</v>
      </c>
    </row>
    <row r="113" spans="9:10" x14ac:dyDescent="0.25">
      <c r="I113" s="20" t="s">
        <v>84</v>
      </c>
      <c r="J113" s="19">
        <v>620226</v>
      </c>
    </row>
    <row r="114" spans="9:10" x14ac:dyDescent="0.25">
      <c r="I114" s="20" t="s">
        <v>211</v>
      </c>
      <c r="J114" s="19">
        <v>630228</v>
      </c>
    </row>
    <row r="115" spans="9:10" x14ac:dyDescent="0.25">
      <c r="I115" s="20" t="s">
        <v>212</v>
      </c>
      <c r="J115" s="19">
        <v>630230</v>
      </c>
    </row>
    <row r="116" spans="9:10" x14ac:dyDescent="0.25">
      <c r="I116" s="20" t="s">
        <v>213</v>
      </c>
      <c r="J116" s="19">
        <v>630232</v>
      </c>
    </row>
    <row r="117" spans="9:10" x14ac:dyDescent="0.25">
      <c r="I117" s="20" t="s">
        <v>85</v>
      </c>
      <c r="J117" s="19">
        <v>620234</v>
      </c>
    </row>
    <row r="118" spans="9:10" x14ac:dyDescent="0.25">
      <c r="I118" s="20" t="s">
        <v>214</v>
      </c>
      <c r="J118" s="19">
        <v>630236</v>
      </c>
    </row>
    <row r="119" spans="9:10" x14ac:dyDescent="0.25">
      <c r="I119" s="20" t="s">
        <v>215</v>
      </c>
      <c r="J119" s="19">
        <v>630238</v>
      </c>
    </row>
    <row r="120" spans="9:10" x14ac:dyDescent="0.25">
      <c r="I120" s="20" t="s">
        <v>86</v>
      </c>
      <c r="J120" s="19">
        <v>620240</v>
      </c>
    </row>
    <row r="121" spans="9:10" x14ac:dyDescent="0.25">
      <c r="I121" s="20" t="s">
        <v>216</v>
      </c>
      <c r="J121" s="19">
        <v>630242</v>
      </c>
    </row>
    <row r="122" spans="9:10" x14ac:dyDescent="0.25">
      <c r="I122" s="20" t="s">
        <v>87</v>
      </c>
      <c r="J122" s="19">
        <v>620244</v>
      </c>
    </row>
    <row r="123" spans="9:10" x14ac:dyDescent="0.25">
      <c r="I123" s="20" t="s">
        <v>217</v>
      </c>
      <c r="J123" s="19">
        <v>630246</v>
      </c>
    </row>
    <row r="124" spans="9:10" x14ac:dyDescent="0.25">
      <c r="I124" s="20" t="s">
        <v>218</v>
      </c>
      <c r="J124" s="19">
        <v>630248</v>
      </c>
    </row>
    <row r="125" spans="9:10" x14ac:dyDescent="0.25">
      <c r="I125" s="20" t="s">
        <v>88</v>
      </c>
      <c r="J125" s="19">
        <v>620250</v>
      </c>
    </row>
    <row r="126" spans="9:10" x14ac:dyDescent="0.25">
      <c r="I126" s="20" t="s">
        <v>219</v>
      </c>
      <c r="J126" s="19">
        <v>630252</v>
      </c>
    </row>
    <row r="127" spans="9:10" x14ac:dyDescent="0.25">
      <c r="I127" s="20" t="s">
        <v>220</v>
      </c>
      <c r="J127" s="19">
        <v>630254</v>
      </c>
    </row>
    <row r="128" spans="9:10" x14ac:dyDescent="0.25">
      <c r="I128" s="20" t="s">
        <v>221</v>
      </c>
      <c r="J128" s="19">
        <v>630256</v>
      </c>
    </row>
    <row r="129" spans="9:10" x14ac:dyDescent="0.25">
      <c r="I129" s="20" t="s">
        <v>222</v>
      </c>
      <c r="J129" s="19">
        <v>630258</v>
      </c>
    </row>
    <row r="130" spans="9:10" x14ac:dyDescent="0.25">
      <c r="I130" s="20" t="s">
        <v>223</v>
      </c>
      <c r="J130" s="19">
        <v>630260</v>
      </c>
    </row>
    <row r="131" spans="9:10" x14ac:dyDescent="0.25">
      <c r="I131" s="20" t="s">
        <v>89</v>
      </c>
      <c r="J131" s="19">
        <v>620262</v>
      </c>
    </row>
    <row r="132" spans="9:10" x14ac:dyDescent="0.25">
      <c r="I132" s="20" t="s">
        <v>224</v>
      </c>
      <c r="J132" s="19">
        <v>630264</v>
      </c>
    </row>
    <row r="133" spans="9:10" x14ac:dyDescent="0.25">
      <c r="I133" s="20" t="s">
        <v>225</v>
      </c>
      <c r="J133" s="19">
        <v>630266</v>
      </c>
    </row>
    <row r="134" spans="9:10" x14ac:dyDescent="0.25">
      <c r="I134" s="20" t="s">
        <v>90</v>
      </c>
      <c r="J134" s="19">
        <v>620268</v>
      </c>
    </row>
    <row r="135" spans="9:10" x14ac:dyDescent="0.25">
      <c r="I135" s="20" t="s">
        <v>91</v>
      </c>
      <c r="J135" s="19">
        <v>620270</v>
      </c>
    </row>
    <row r="136" spans="9:10" x14ac:dyDescent="0.25">
      <c r="I136" s="20" t="s">
        <v>226</v>
      </c>
      <c r="J136" s="19">
        <v>630272</v>
      </c>
    </row>
    <row r="137" spans="9:10" x14ac:dyDescent="0.25">
      <c r="I137" s="20" t="s">
        <v>227</v>
      </c>
      <c r="J137" s="19">
        <v>630274</v>
      </c>
    </row>
    <row r="138" spans="9:10" x14ac:dyDescent="0.25">
      <c r="I138" s="20" t="s">
        <v>228</v>
      </c>
      <c r="J138" s="19">
        <v>630276</v>
      </c>
    </row>
    <row r="139" spans="9:10" x14ac:dyDescent="0.25">
      <c r="I139" s="20" t="s">
        <v>92</v>
      </c>
      <c r="J139" s="19">
        <v>620278</v>
      </c>
    </row>
    <row r="140" spans="9:10" x14ac:dyDescent="0.25">
      <c r="I140" s="20" t="s">
        <v>93</v>
      </c>
      <c r="J140" s="19">
        <v>620280</v>
      </c>
    </row>
    <row r="141" spans="9:10" x14ac:dyDescent="0.25">
      <c r="I141" s="20" t="s">
        <v>94</v>
      </c>
      <c r="J141" s="19">
        <v>620282</v>
      </c>
    </row>
    <row r="142" spans="9:10" x14ac:dyDescent="0.25">
      <c r="I142" s="20" t="s">
        <v>229</v>
      </c>
      <c r="J142" s="19">
        <v>630284</v>
      </c>
    </row>
    <row r="143" spans="9:10" x14ac:dyDescent="0.25">
      <c r="I143" s="20" t="s">
        <v>230</v>
      </c>
      <c r="J143" s="19">
        <v>630286</v>
      </c>
    </row>
    <row r="144" spans="9:10" x14ac:dyDescent="0.25">
      <c r="I144" s="20" t="s">
        <v>231</v>
      </c>
      <c r="J144" s="19">
        <v>630288</v>
      </c>
    </row>
    <row r="145" spans="9:10" x14ac:dyDescent="0.25">
      <c r="I145" s="20" t="s">
        <v>31</v>
      </c>
      <c r="J145" s="19">
        <v>610290</v>
      </c>
    </row>
    <row r="146" spans="9:10" x14ac:dyDescent="0.25">
      <c r="I146" s="20" t="s">
        <v>232</v>
      </c>
      <c r="J146" s="19">
        <v>630292</v>
      </c>
    </row>
    <row r="147" spans="9:10" x14ac:dyDescent="0.25">
      <c r="I147" s="20" t="s">
        <v>95</v>
      </c>
      <c r="J147" s="19">
        <v>620294</v>
      </c>
    </row>
    <row r="148" spans="9:10" x14ac:dyDescent="0.25">
      <c r="I148" s="20" t="s">
        <v>233</v>
      </c>
      <c r="J148" s="19">
        <v>630296</v>
      </c>
    </row>
    <row r="149" spans="9:10" x14ac:dyDescent="0.25">
      <c r="I149" s="20" t="s">
        <v>234</v>
      </c>
      <c r="J149" s="19">
        <v>630298</v>
      </c>
    </row>
    <row r="150" spans="9:10" x14ac:dyDescent="0.25">
      <c r="I150" s="20" t="s">
        <v>235</v>
      </c>
      <c r="J150" s="19">
        <v>630300</v>
      </c>
    </row>
    <row r="151" spans="9:10" x14ac:dyDescent="0.25">
      <c r="I151" s="20" t="s">
        <v>236</v>
      </c>
      <c r="J151" s="19">
        <v>630302</v>
      </c>
    </row>
    <row r="152" spans="9:10" x14ac:dyDescent="0.25">
      <c r="I152" s="20" t="s">
        <v>237</v>
      </c>
      <c r="J152" s="19">
        <v>630304</v>
      </c>
    </row>
    <row r="153" spans="9:10" x14ac:dyDescent="0.25">
      <c r="I153" s="20" t="s">
        <v>96</v>
      </c>
      <c r="J153" s="19">
        <v>620306</v>
      </c>
    </row>
    <row r="154" spans="9:10" x14ac:dyDescent="0.25">
      <c r="I154" s="20" t="s">
        <v>238</v>
      </c>
      <c r="J154" s="19">
        <v>630308</v>
      </c>
    </row>
    <row r="155" spans="9:10" x14ac:dyDescent="0.25">
      <c r="I155" s="20" t="s">
        <v>239</v>
      </c>
      <c r="J155" s="19">
        <v>630310</v>
      </c>
    </row>
    <row r="156" spans="9:10" x14ac:dyDescent="0.25">
      <c r="I156" s="20" t="s">
        <v>97</v>
      </c>
      <c r="J156" s="19">
        <v>620312</v>
      </c>
    </row>
    <row r="157" spans="9:10" x14ac:dyDescent="0.25">
      <c r="I157" s="20" t="s">
        <v>240</v>
      </c>
      <c r="J157" s="19">
        <v>630314</v>
      </c>
    </row>
    <row r="158" spans="9:10" x14ac:dyDescent="0.25">
      <c r="I158" s="20" t="s">
        <v>241</v>
      </c>
      <c r="J158" s="19">
        <v>630316</v>
      </c>
    </row>
    <row r="159" spans="9:10" x14ac:dyDescent="0.25">
      <c r="I159" s="20" t="s">
        <v>98</v>
      </c>
      <c r="J159" s="19">
        <v>620318</v>
      </c>
    </row>
    <row r="160" spans="9:10" x14ac:dyDescent="0.25">
      <c r="I160" s="20" t="s">
        <v>242</v>
      </c>
      <c r="J160" s="19">
        <v>630320</v>
      </c>
    </row>
    <row r="161" spans="9:10" x14ac:dyDescent="0.25">
      <c r="I161" s="20" t="s">
        <v>243</v>
      </c>
      <c r="J161" s="19">
        <v>630322</v>
      </c>
    </row>
    <row r="162" spans="9:10" x14ac:dyDescent="0.25">
      <c r="I162" s="20" t="s">
        <v>99</v>
      </c>
      <c r="J162" s="19">
        <v>620324</v>
      </c>
    </row>
    <row r="163" spans="9:10" x14ac:dyDescent="0.25">
      <c r="I163" s="20" t="s">
        <v>244</v>
      </c>
      <c r="J163" s="19">
        <v>630326</v>
      </c>
    </row>
    <row r="164" spans="9:10" x14ac:dyDescent="0.25">
      <c r="I164" s="20" t="s">
        <v>245</v>
      </c>
      <c r="J164" s="19">
        <v>630328</v>
      </c>
    </row>
    <row r="165" spans="9:10" x14ac:dyDescent="0.25">
      <c r="I165" s="20" t="s">
        <v>32</v>
      </c>
      <c r="J165" s="19">
        <v>610330</v>
      </c>
    </row>
    <row r="166" spans="9:10" x14ac:dyDescent="0.25">
      <c r="I166" s="20" t="s">
        <v>246</v>
      </c>
      <c r="J166" s="19">
        <v>630332</v>
      </c>
    </row>
    <row r="167" spans="9:10" x14ac:dyDescent="0.25">
      <c r="I167" s="20" t="s">
        <v>100</v>
      </c>
      <c r="J167" s="19">
        <v>620334</v>
      </c>
    </row>
    <row r="168" spans="9:10" x14ac:dyDescent="0.25">
      <c r="I168" s="20" t="s">
        <v>101</v>
      </c>
      <c r="J168" s="19">
        <v>620336</v>
      </c>
    </row>
    <row r="169" spans="9:10" x14ac:dyDescent="0.25">
      <c r="I169" s="20" t="s">
        <v>102</v>
      </c>
      <c r="J169" s="19">
        <v>620338</v>
      </c>
    </row>
    <row r="170" spans="9:10" x14ac:dyDescent="0.25">
      <c r="I170" s="20" t="s">
        <v>247</v>
      </c>
      <c r="J170" s="19">
        <v>630340</v>
      </c>
    </row>
    <row r="171" spans="9:10" x14ac:dyDescent="0.25">
      <c r="I171" s="20" t="s">
        <v>248</v>
      </c>
      <c r="J171" s="19">
        <v>630342</v>
      </c>
    </row>
    <row r="172" spans="9:10" x14ac:dyDescent="0.25">
      <c r="I172" s="20" t="s">
        <v>249</v>
      </c>
      <c r="J172" s="19">
        <v>630344</v>
      </c>
    </row>
    <row r="173" spans="9:10" x14ac:dyDescent="0.25">
      <c r="I173" s="20" t="s">
        <v>250</v>
      </c>
      <c r="J173" s="19">
        <v>630346</v>
      </c>
    </row>
    <row r="174" spans="9:10" x14ac:dyDescent="0.25">
      <c r="I174" s="20" t="s">
        <v>251</v>
      </c>
      <c r="J174" s="19">
        <v>630348</v>
      </c>
    </row>
    <row r="175" spans="9:10" x14ac:dyDescent="0.25">
      <c r="I175" s="20" t="s">
        <v>33</v>
      </c>
      <c r="J175" s="19">
        <v>610356</v>
      </c>
    </row>
    <row r="176" spans="9:10" x14ac:dyDescent="0.25">
      <c r="I176" s="20" t="s">
        <v>105</v>
      </c>
      <c r="J176" s="19">
        <v>620358</v>
      </c>
    </row>
    <row r="177" spans="9:10" x14ac:dyDescent="0.25">
      <c r="I177" s="20" t="s">
        <v>106</v>
      </c>
      <c r="J177" s="19">
        <v>620360</v>
      </c>
    </row>
    <row r="178" spans="9:10" x14ac:dyDescent="0.25">
      <c r="I178" s="20" t="s">
        <v>252</v>
      </c>
      <c r="J178" s="19">
        <v>630362</v>
      </c>
    </row>
    <row r="179" spans="9:10" x14ac:dyDescent="0.25">
      <c r="I179" s="20" t="s">
        <v>103</v>
      </c>
      <c r="J179" s="19">
        <v>620352</v>
      </c>
    </row>
    <row r="180" spans="9:10" x14ac:dyDescent="0.25">
      <c r="I180" s="20" t="s">
        <v>104</v>
      </c>
      <c r="J180" s="19">
        <v>620354</v>
      </c>
    </row>
    <row r="181" spans="9:10" x14ac:dyDescent="0.25">
      <c r="I181" s="20" t="s">
        <v>253</v>
      </c>
      <c r="J181" s="19">
        <v>630364</v>
      </c>
    </row>
    <row r="182" spans="9:10" x14ac:dyDescent="0.25">
      <c r="I182" s="20" t="s">
        <v>107</v>
      </c>
      <c r="J182" s="19">
        <v>620366</v>
      </c>
    </row>
    <row r="183" spans="9:10" x14ac:dyDescent="0.25">
      <c r="I183" s="20" t="s">
        <v>254</v>
      </c>
      <c r="J183" s="19">
        <v>630368</v>
      </c>
    </row>
    <row r="184" spans="9:10" x14ac:dyDescent="0.25">
      <c r="I184" s="20" t="s">
        <v>108</v>
      </c>
      <c r="J184" s="19">
        <v>620370</v>
      </c>
    </row>
    <row r="185" spans="9:10" x14ac:dyDescent="0.25">
      <c r="I185" s="20" t="s">
        <v>109</v>
      </c>
      <c r="J185" s="19">
        <v>620372</v>
      </c>
    </row>
    <row r="186" spans="9:10" x14ac:dyDescent="0.25">
      <c r="I186" s="20" t="s">
        <v>110</v>
      </c>
      <c r="J186" s="19">
        <v>620374</v>
      </c>
    </row>
    <row r="187" spans="9:10" x14ac:dyDescent="0.25">
      <c r="I187" s="20" t="s">
        <v>255</v>
      </c>
      <c r="J187" s="19">
        <v>630376</v>
      </c>
    </row>
    <row r="188" spans="9:10" x14ac:dyDescent="0.25">
      <c r="I188" s="20" t="s">
        <v>34</v>
      </c>
      <c r="J188" s="19">
        <v>610378</v>
      </c>
    </row>
    <row r="189" spans="9:10" x14ac:dyDescent="0.25">
      <c r="I189" s="20" t="s">
        <v>111</v>
      </c>
      <c r="J189" s="19">
        <v>620380</v>
      </c>
    </row>
    <row r="190" spans="9:10" x14ac:dyDescent="0.25">
      <c r="I190" s="20" t="s">
        <v>256</v>
      </c>
      <c r="J190" s="19">
        <v>630382</v>
      </c>
    </row>
    <row r="191" spans="9:10" x14ac:dyDescent="0.25">
      <c r="I191" s="20" t="s">
        <v>257</v>
      </c>
      <c r="J191" s="19">
        <v>630384</v>
      </c>
    </row>
    <row r="192" spans="9:10" x14ac:dyDescent="0.25">
      <c r="I192" s="20" t="s">
        <v>258</v>
      </c>
      <c r="J192" s="19">
        <v>630386</v>
      </c>
    </row>
    <row r="193" spans="9:10" x14ac:dyDescent="0.25">
      <c r="I193" s="20" t="s">
        <v>259</v>
      </c>
      <c r="J193" s="19">
        <v>630388</v>
      </c>
    </row>
    <row r="194" spans="9:10" x14ac:dyDescent="0.25">
      <c r="I194" s="20" t="s">
        <v>260</v>
      </c>
      <c r="J194" s="19">
        <v>630390</v>
      </c>
    </row>
    <row r="195" spans="9:10" x14ac:dyDescent="0.25">
      <c r="I195" s="20" t="s">
        <v>261</v>
      </c>
      <c r="J195" s="19">
        <v>630392</v>
      </c>
    </row>
    <row r="196" spans="9:10" x14ac:dyDescent="0.25">
      <c r="I196" s="20" t="s">
        <v>262</v>
      </c>
      <c r="J196" s="19">
        <v>630394</v>
      </c>
    </row>
    <row r="197" spans="9:10" x14ac:dyDescent="0.25">
      <c r="I197" s="20" t="s">
        <v>264</v>
      </c>
      <c r="J197" s="19">
        <v>630396</v>
      </c>
    </row>
    <row r="198" spans="9:10" x14ac:dyDescent="0.25">
      <c r="I198" s="20" t="s">
        <v>265</v>
      </c>
      <c r="J198" s="19">
        <v>630398</v>
      </c>
    </row>
    <row r="199" spans="9:10" x14ac:dyDescent="0.25">
      <c r="I199" s="20" t="s">
        <v>335</v>
      </c>
      <c r="J199" s="19">
        <v>630606</v>
      </c>
    </row>
    <row r="200" spans="9:10" x14ac:dyDescent="0.25">
      <c r="I200" s="20" t="s">
        <v>112</v>
      </c>
      <c r="J200" s="19">
        <v>620400</v>
      </c>
    </row>
    <row r="201" spans="9:10" x14ac:dyDescent="0.25">
      <c r="I201" s="20" t="s">
        <v>266</v>
      </c>
      <c r="J201" s="19">
        <v>630402</v>
      </c>
    </row>
    <row r="202" spans="9:10" x14ac:dyDescent="0.25">
      <c r="I202" s="20" t="s">
        <v>113</v>
      </c>
      <c r="J202" s="19">
        <v>620404</v>
      </c>
    </row>
    <row r="203" spans="9:10" x14ac:dyDescent="0.25">
      <c r="I203" s="20" t="s">
        <v>267</v>
      </c>
      <c r="J203" s="19">
        <v>630406</v>
      </c>
    </row>
    <row r="204" spans="9:10" x14ac:dyDescent="0.25">
      <c r="I204" s="20" t="s">
        <v>268</v>
      </c>
      <c r="J204" s="19">
        <v>630408</v>
      </c>
    </row>
    <row r="205" spans="9:10" x14ac:dyDescent="0.25">
      <c r="I205" s="20" t="s">
        <v>269</v>
      </c>
      <c r="J205" s="19">
        <v>630410</v>
      </c>
    </row>
    <row r="206" spans="9:10" x14ac:dyDescent="0.25">
      <c r="I206" s="20" t="s">
        <v>270</v>
      </c>
      <c r="J206" s="19">
        <v>630412</v>
      </c>
    </row>
    <row r="207" spans="9:10" x14ac:dyDescent="0.25">
      <c r="I207" s="20" t="s">
        <v>271</v>
      </c>
      <c r="J207" s="19">
        <v>630414</v>
      </c>
    </row>
    <row r="208" spans="9:10" x14ac:dyDescent="0.25">
      <c r="I208" s="20" t="s">
        <v>272</v>
      </c>
      <c r="J208" s="19">
        <v>630416</v>
      </c>
    </row>
    <row r="209" spans="9:10" x14ac:dyDescent="0.25">
      <c r="I209" s="20" t="s">
        <v>273</v>
      </c>
      <c r="J209" s="19">
        <v>630418</v>
      </c>
    </row>
    <row r="210" spans="9:10" x14ac:dyDescent="0.25">
      <c r="I210" s="20" t="s">
        <v>114</v>
      </c>
      <c r="J210" s="19">
        <v>620420</v>
      </c>
    </row>
    <row r="211" spans="9:10" x14ac:dyDescent="0.25">
      <c r="I211" s="20" t="s">
        <v>274</v>
      </c>
      <c r="J211" s="19">
        <v>630422</v>
      </c>
    </row>
    <row r="212" spans="9:10" x14ac:dyDescent="0.25">
      <c r="I212" s="20" t="s">
        <v>275</v>
      </c>
      <c r="J212" s="19">
        <v>630424</v>
      </c>
    </row>
    <row r="213" spans="9:10" x14ac:dyDescent="0.25">
      <c r="I213" s="20" t="s">
        <v>115</v>
      </c>
      <c r="J213" s="19">
        <v>620426</v>
      </c>
    </row>
    <row r="214" spans="9:10" x14ac:dyDescent="0.25">
      <c r="I214" s="20" t="s">
        <v>116</v>
      </c>
      <c r="J214" s="19">
        <v>620428</v>
      </c>
    </row>
    <row r="215" spans="9:10" x14ac:dyDescent="0.25">
      <c r="I215" s="20" t="s">
        <v>276</v>
      </c>
      <c r="J215" s="19">
        <v>630430</v>
      </c>
    </row>
    <row r="216" spans="9:10" x14ac:dyDescent="0.25">
      <c r="I216" s="20" t="s">
        <v>117</v>
      </c>
      <c r="J216" s="19">
        <v>620432</v>
      </c>
    </row>
    <row r="217" spans="9:10" x14ac:dyDescent="0.25">
      <c r="I217" s="20" t="s">
        <v>277</v>
      </c>
      <c r="J217" s="19">
        <v>630433</v>
      </c>
    </row>
    <row r="218" spans="9:10" x14ac:dyDescent="0.25">
      <c r="I218" s="20" t="s">
        <v>279</v>
      </c>
      <c r="J218" s="19">
        <v>630435</v>
      </c>
    </row>
    <row r="219" spans="9:10" x14ac:dyDescent="0.25">
      <c r="I219" s="20" t="s">
        <v>278</v>
      </c>
      <c r="J219" s="19">
        <v>630434</v>
      </c>
    </row>
    <row r="220" spans="9:10" x14ac:dyDescent="0.25">
      <c r="I220" s="20" t="s">
        <v>35</v>
      </c>
      <c r="J220" s="19">
        <v>610436</v>
      </c>
    </row>
    <row r="221" spans="9:10" x14ac:dyDescent="0.25">
      <c r="I221" s="20" t="s">
        <v>118</v>
      </c>
      <c r="J221" s="19">
        <v>620438</v>
      </c>
    </row>
    <row r="222" spans="9:10" x14ac:dyDescent="0.25">
      <c r="I222" s="20" t="s">
        <v>119</v>
      </c>
      <c r="J222" s="19">
        <v>620440</v>
      </c>
    </row>
    <row r="223" spans="9:10" x14ac:dyDescent="0.25">
      <c r="I223" s="20" t="s">
        <v>280</v>
      </c>
      <c r="J223" s="19">
        <v>630442</v>
      </c>
    </row>
    <row r="224" spans="9:10" x14ac:dyDescent="0.25">
      <c r="I224" s="20" t="s">
        <v>120</v>
      </c>
      <c r="J224" s="19">
        <v>620444</v>
      </c>
    </row>
    <row r="225" spans="9:10" x14ac:dyDescent="0.25">
      <c r="I225" s="20" t="s">
        <v>281</v>
      </c>
      <c r="J225" s="19">
        <v>630446</v>
      </c>
    </row>
    <row r="226" spans="9:10" x14ac:dyDescent="0.25">
      <c r="I226" s="20" t="s">
        <v>282</v>
      </c>
      <c r="J226" s="19">
        <v>630448</v>
      </c>
    </row>
    <row r="227" spans="9:10" x14ac:dyDescent="0.25">
      <c r="I227" s="20" t="s">
        <v>283</v>
      </c>
      <c r="J227" s="19">
        <v>630450</v>
      </c>
    </row>
    <row r="228" spans="9:10" x14ac:dyDescent="0.25">
      <c r="I228" s="20" t="s">
        <v>284</v>
      </c>
      <c r="J228" s="19">
        <v>630454</v>
      </c>
    </row>
    <row r="229" spans="9:10" x14ac:dyDescent="0.25">
      <c r="I229" s="20" t="s">
        <v>36</v>
      </c>
      <c r="J229" s="19">
        <v>610452</v>
      </c>
    </row>
    <row r="230" spans="9:10" x14ac:dyDescent="0.25">
      <c r="I230" s="20" t="s">
        <v>285</v>
      </c>
      <c r="J230" s="19">
        <v>630456</v>
      </c>
    </row>
    <row r="231" spans="9:10" x14ac:dyDescent="0.25">
      <c r="I231" s="20" t="s">
        <v>286</v>
      </c>
      <c r="J231" s="19">
        <v>630458</v>
      </c>
    </row>
    <row r="232" spans="9:10" x14ac:dyDescent="0.25">
      <c r="I232" s="20" t="s">
        <v>121</v>
      </c>
      <c r="J232" s="19">
        <v>620460</v>
      </c>
    </row>
    <row r="233" spans="9:10" x14ac:dyDescent="0.25">
      <c r="I233" s="20" t="s">
        <v>287</v>
      </c>
      <c r="J233" s="19">
        <v>630462</v>
      </c>
    </row>
    <row r="234" spans="9:10" x14ac:dyDescent="0.25">
      <c r="I234" s="20" t="s">
        <v>288</v>
      </c>
      <c r="J234" s="19">
        <v>630464</v>
      </c>
    </row>
    <row r="235" spans="9:10" x14ac:dyDescent="0.25">
      <c r="I235" s="20" t="s">
        <v>289</v>
      </c>
      <c r="J235" s="19">
        <v>630466</v>
      </c>
    </row>
    <row r="236" spans="9:10" x14ac:dyDescent="0.25">
      <c r="I236" s="20" t="s">
        <v>290</v>
      </c>
      <c r="J236" s="19">
        <v>630468</v>
      </c>
    </row>
    <row r="237" spans="9:10" x14ac:dyDescent="0.25">
      <c r="I237" s="20" t="s">
        <v>291</v>
      </c>
      <c r="J237" s="19">
        <v>630470</v>
      </c>
    </row>
    <row r="238" spans="9:10" x14ac:dyDescent="0.25">
      <c r="I238" s="20" t="s">
        <v>292</v>
      </c>
      <c r="J238" s="19">
        <v>630472</v>
      </c>
    </row>
    <row r="239" spans="9:10" x14ac:dyDescent="0.25">
      <c r="I239" s="20" t="s">
        <v>293</v>
      </c>
      <c r="J239" s="19">
        <v>630474</v>
      </c>
    </row>
    <row r="240" spans="9:10" x14ac:dyDescent="0.25">
      <c r="I240" s="20" t="s">
        <v>294</v>
      </c>
      <c r="J240" s="19">
        <v>630476</v>
      </c>
    </row>
    <row r="241" spans="9:10" x14ac:dyDescent="0.25">
      <c r="I241" s="20" t="s">
        <v>122</v>
      </c>
      <c r="J241" s="19">
        <v>620482</v>
      </c>
    </row>
    <row r="242" spans="9:10" x14ac:dyDescent="0.25">
      <c r="I242" s="20" t="s">
        <v>123</v>
      </c>
      <c r="J242" s="19">
        <v>620484</v>
      </c>
    </row>
    <row r="243" spans="9:10" x14ac:dyDescent="0.25">
      <c r="I243" s="20" t="s">
        <v>124</v>
      </c>
      <c r="J243" s="19">
        <v>620486</v>
      </c>
    </row>
    <row r="244" spans="9:10" x14ac:dyDescent="0.25">
      <c r="I244" s="20" t="s">
        <v>297</v>
      </c>
      <c r="J244" s="19">
        <v>630488</v>
      </c>
    </row>
    <row r="245" spans="9:10" x14ac:dyDescent="0.25">
      <c r="I245" s="20" t="s">
        <v>298</v>
      </c>
      <c r="J245" s="19">
        <v>630490</v>
      </c>
    </row>
    <row r="246" spans="9:10" x14ac:dyDescent="0.25">
      <c r="I246" s="20" t="s">
        <v>299</v>
      </c>
      <c r="J246" s="19">
        <v>630492</v>
      </c>
    </row>
    <row r="247" spans="9:10" x14ac:dyDescent="0.25">
      <c r="I247" s="20" t="s">
        <v>37</v>
      </c>
      <c r="J247" s="19">
        <v>610494</v>
      </c>
    </row>
    <row r="248" spans="9:10" x14ac:dyDescent="0.25">
      <c r="I248" s="20" t="s">
        <v>125</v>
      </c>
      <c r="J248" s="19">
        <v>620496</v>
      </c>
    </row>
    <row r="249" spans="9:10" x14ac:dyDescent="0.25">
      <c r="I249" s="20" t="s">
        <v>300</v>
      </c>
      <c r="J249" s="19">
        <v>630498</v>
      </c>
    </row>
    <row r="250" spans="9:10" x14ac:dyDescent="0.25">
      <c r="I250" s="20" t="s">
        <v>126</v>
      </c>
      <c r="J250" s="19">
        <v>620500</v>
      </c>
    </row>
    <row r="251" spans="9:10" x14ac:dyDescent="0.25">
      <c r="I251" s="20" t="s">
        <v>301</v>
      </c>
      <c r="J251" s="19">
        <v>630502</v>
      </c>
    </row>
    <row r="252" spans="9:10" x14ac:dyDescent="0.25">
      <c r="I252" s="20" t="s">
        <v>127</v>
      </c>
      <c r="J252" s="19">
        <v>620504</v>
      </c>
    </row>
    <row r="253" spans="9:10" x14ac:dyDescent="0.25">
      <c r="I253" s="20" t="s">
        <v>295</v>
      </c>
      <c r="J253" s="19">
        <v>630478</v>
      </c>
    </row>
    <row r="254" spans="9:10" x14ac:dyDescent="0.25">
      <c r="I254" s="20" t="s">
        <v>296</v>
      </c>
      <c r="J254" s="19">
        <v>630480</v>
      </c>
    </row>
    <row r="255" spans="9:10" x14ac:dyDescent="0.25">
      <c r="I255" s="20" t="s">
        <v>302</v>
      </c>
      <c r="J255" s="19">
        <v>630506</v>
      </c>
    </row>
    <row r="256" spans="9:10" x14ac:dyDescent="0.25">
      <c r="I256" s="20" t="s">
        <v>303</v>
      </c>
      <c r="J256" s="19">
        <v>630508</v>
      </c>
    </row>
    <row r="257" spans="9:10" x14ac:dyDescent="0.25">
      <c r="I257" s="20" t="s">
        <v>304</v>
      </c>
      <c r="J257" s="19">
        <v>630510</v>
      </c>
    </row>
    <row r="258" spans="9:10" x14ac:dyDescent="0.25">
      <c r="I258" s="20" t="s">
        <v>305</v>
      </c>
      <c r="J258" s="19">
        <v>630512</v>
      </c>
    </row>
    <row r="259" spans="9:10" x14ac:dyDescent="0.25">
      <c r="I259" s="20" t="s">
        <v>38</v>
      </c>
      <c r="J259" s="19">
        <v>610514</v>
      </c>
    </row>
    <row r="260" spans="9:10" x14ac:dyDescent="0.25">
      <c r="I260" s="20" t="s">
        <v>306</v>
      </c>
      <c r="J260" s="19">
        <v>630515</v>
      </c>
    </row>
    <row r="261" spans="9:10" x14ac:dyDescent="0.25">
      <c r="I261" s="20" t="s">
        <v>307</v>
      </c>
      <c r="J261" s="19">
        <v>630516</v>
      </c>
    </row>
    <row r="262" spans="9:10" x14ac:dyDescent="0.25">
      <c r="I262" s="20" t="s">
        <v>308</v>
      </c>
      <c r="J262" s="19">
        <v>630518</v>
      </c>
    </row>
    <row r="263" spans="9:10" x14ac:dyDescent="0.25">
      <c r="I263" s="20" t="s">
        <v>309</v>
      </c>
      <c r="J263" s="19">
        <v>630520</v>
      </c>
    </row>
    <row r="264" spans="9:10" x14ac:dyDescent="0.25">
      <c r="I264" s="20" t="s">
        <v>128</v>
      </c>
      <c r="J264" s="19">
        <v>620522</v>
      </c>
    </row>
    <row r="265" spans="9:10" x14ac:dyDescent="0.25">
      <c r="I265" s="20" t="s">
        <v>310</v>
      </c>
      <c r="J265" s="19">
        <v>630524</v>
      </c>
    </row>
    <row r="266" spans="9:10" x14ac:dyDescent="0.25">
      <c r="I266" s="20" t="s">
        <v>311</v>
      </c>
      <c r="J266" s="19">
        <v>630526</v>
      </c>
    </row>
    <row r="267" spans="9:10" x14ac:dyDescent="0.25">
      <c r="I267" s="20" t="s">
        <v>312</v>
      </c>
      <c r="J267" s="19">
        <v>630528</v>
      </c>
    </row>
    <row r="268" spans="9:10" x14ac:dyDescent="0.25">
      <c r="I268" s="20" t="s">
        <v>129</v>
      </c>
      <c r="J268" s="19">
        <v>620530</v>
      </c>
    </row>
    <row r="269" spans="9:10" x14ac:dyDescent="0.25">
      <c r="I269" s="20" t="s">
        <v>313</v>
      </c>
      <c r="J269" s="19">
        <v>630532</v>
      </c>
    </row>
    <row r="270" spans="9:10" x14ac:dyDescent="0.25">
      <c r="I270" s="20" t="s">
        <v>314</v>
      </c>
      <c r="J270" s="19">
        <v>630534</v>
      </c>
    </row>
    <row r="271" spans="9:10" x14ac:dyDescent="0.25">
      <c r="I271" s="20" t="s">
        <v>315</v>
      </c>
      <c r="J271" s="19">
        <v>630536</v>
      </c>
    </row>
    <row r="272" spans="9:10" x14ac:dyDescent="0.25">
      <c r="I272" s="20" t="s">
        <v>130</v>
      </c>
      <c r="J272" s="19">
        <v>620538</v>
      </c>
    </row>
    <row r="273" spans="9:10" x14ac:dyDescent="0.25">
      <c r="I273" s="20" t="s">
        <v>316</v>
      </c>
      <c r="J273" s="19">
        <v>630540</v>
      </c>
    </row>
    <row r="274" spans="9:10" x14ac:dyDescent="0.25">
      <c r="I274" s="20" t="s">
        <v>131</v>
      </c>
      <c r="J274" s="19">
        <v>620542</v>
      </c>
    </row>
    <row r="275" spans="9:10" x14ac:dyDescent="0.25">
      <c r="I275" s="20" t="s">
        <v>317</v>
      </c>
      <c r="J275" s="19">
        <v>630544</v>
      </c>
    </row>
    <row r="276" spans="9:10" x14ac:dyDescent="0.25">
      <c r="I276" s="20" t="s">
        <v>318</v>
      </c>
      <c r="J276" s="19">
        <v>630546</v>
      </c>
    </row>
    <row r="277" spans="9:10" x14ac:dyDescent="0.25">
      <c r="I277" s="20" t="s">
        <v>39</v>
      </c>
      <c r="J277" s="19">
        <v>610548</v>
      </c>
    </row>
    <row r="278" spans="9:10" x14ac:dyDescent="0.25">
      <c r="I278" s="20" t="s">
        <v>132</v>
      </c>
      <c r="J278" s="19">
        <v>620550</v>
      </c>
    </row>
    <row r="279" spans="9:10" x14ac:dyDescent="0.25">
      <c r="I279" s="20" t="s">
        <v>263</v>
      </c>
      <c r="J279" s="19">
        <v>630552</v>
      </c>
    </row>
    <row r="280" spans="9:10" x14ac:dyDescent="0.25">
      <c r="I280" s="20" t="s">
        <v>319</v>
      </c>
      <c r="J280" s="19">
        <v>630554</v>
      </c>
    </row>
    <row r="281" spans="9:10" x14ac:dyDescent="0.25">
      <c r="I281" s="20" t="s">
        <v>320</v>
      </c>
      <c r="J281" s="19">
        <v>630556</v>
      </c>
    </row>
    <row r="282" spans="9:10" x14ac:dyDescent="0.25">
      <c r="I282" s="20" t="s">
        <v>133</v>
      </c>
      <c r="J282" s="19">
        <v>620558</v>
      </c>
    </row>
    <row r="283" spans="9:10" x14ac:dyDescent="0.25">
      <c r="I283" s="20" t="s">
        <v>321</v>
      </c>
      <c r="J283" s="19">
        <v>630560</v>
      </c>
    </row>
    <row r="284" spans="9:10" x14ac:dyDescent="0.25">
      <c r="I284" s="20" t="s">
        <v>134</v>
      </c>
      <c r="J284" s="19">
        <v>620562</v>
      </c>
    </row>
    <row r="285" spans="9:10" x14ac:dyDescent="0.25">
      <c r="I285" s="20" t="s">
        <v>322</v>
      </c>
      <c r="J285" s="19">
        <v>630564</v>
      </c>
    </row>
    <row r="286" spans="9:10" x14ac:dyDescent="0.25">
      <c r="I286" s="20" t="s">
        <v>135</v>
      </c>
      <c r="J286" s="19">
        <v>620566</v>
      </c>
    </row>
    <row r="287" spans="9:10" x14ac:dyDescent="0.25">
      <c r="I287" s="20" t="s">
        <v>323</v>
      </c>
      <c r="J287" s="19">
        <v>630568</v>
      </c>
    </row>
    <row r="288" spans="9:10" x14ac:dyDescent="0.25">
      <c r="I288" s="20" t="s">
        <v>324</v>
      </c>
      <c r="J288" s="19">
        <v>630570</v>
      </c>
    </row>
    <row r="289" spans="9:10" x14ac:dyDescent="0.25">
      <c r="I289" s="20" t="s">
        <v>325</v>
      </c>
      <c r="J289" s="19">
        <v>630571</v>
      </c>
    </row>
    <row r="290" spans="9:10" x14ac:dyDescent="0.25">
      <c r="I290" s="20" t="s">
        <v>326</v>
      </c>
      <c r="J290" s="19">
        <v>630572</v>
      </c>
    </row>
    <row r="291" spans="9:10" x14ac:dyDescent="0.25">
      <c r="I291" s="20" t="s">
        <v>40</v>
      </c>
      <c r="J291" s="19">
        <v>610574</v>
      </c>
    </row>
    <row r="292" spans="9:10" x14ac:dyDescent="0.25">
      <c r="I292" s="20" t="s">
        <v>136</v>
      </c>
      <c r="J292" s="19">
        <v>620576</v>
      </c>
    </row>
    <row r="293" spans="9:10" x14ac:dyDescent="0.25">
      <c r="I293" s="20" t="s">
        <v>137</v>
      </c>
      <c r="J293" s="19">
        <v>620578</v>
      </c>
    </row>
    <row r="294" spans="9:10" x14ac:dyDescent="0.25">
      <c r="I294" s="20" t="s">
        <v>327</v>
      </c>
      <c r="J294" s="19">
        <v>630580</v>
      </c>
    </row>
    <row r="295" spans="9:10" x14ac:dyDescent="0.25">
      <c r="I295" s="20" t="s">
        <v>328</v>
      </c>
      <c r="J295" s="19">
        <v>630582</v>
      </c>
    </row>
    <row r="296" spans="9:10" x14ac:dyDescent="0.25">
      <c r="I296" s="20" t="s">
        <v>138</v>
      </c>
      <c r="J296" s="19">
        <v>620584</v>
      </c>
    </row>
    <row r="297" spans="9:10" x14ac:dyDescent="0.25">
      <c r="I297" s="20" t="s">
        <v>329</v>
      </c>
      <c r="J297" s="19">
        <v>630585</v>
      </c>
    </row>
    <row r="298" spans="9:10" x14ac:dyDescent="0.25">
      <c r="I298" s="20" t="s">
        <v>330</v>
      </c>
      <c r="J298" s="19">
        <v>630586</v>
      </c>
    </row>
    <row r="299" spans="9:10" x14ac:dyDescent="0.25">
      <c r="I299" s="20" t="s">
        <v>331</v>
      </c>
      <c r="J299" s="19">
        <v>630588</v>
      </c>
    </row>
    <row r="300" spans="9:10" x14ac:dyDescent="0.25">
      <c r="I300" s="20" t="s">
        <v>332</v>
      </c>
      <c r="J300" s="19">
        <v>630590</v>
      </c>
    </row>
    <row r="301" spans="9:10" x14ac:dyDescent="0.25">
      <c r="I301" s="20" t="s">
        <v>139</v>
      </c>
      <c r="J301" s="19">
        <v>620592</v>
      </c>
    </row>
    <row r="302" spans="9:10" x14ac:dyDescent="0.25">
      <c r="I302" s="20" t="s">
        <v>333</v>
      </c>
      <c r="J302" s="19">
        <v>630594</v>
      </c>
    </row>
    <row r="303" spans="9:10" x14ac:dyDescent="0.25">
      <c r="I303" s="20" t="s">
        <v>140</v>
      </c>
      <c r="J303" s="19">
        <v>620596</v>
      </c>
    </row>
    <row r="304" spans="9:10" x14ac:dyDescent="0.25">
      <c r="I304" s="20" t="s">
        <v>334</v>
      </c>
      <c r="J304" s="19">
        <v>630598</v>
      </c>
    </row>
    <row r="305" spans="9:10" x14ac:dyDescent="0.25">
      <c r="I305" s="20" t="s">
        <v>141</v>
      </c>
      <c r="J305" s="19">
        <v>620600</v>
      </c>
    </row>
    <row r="306" spans="9:10" x14ac:dyDescent="0.25">
      <c r="I306" s="20" t="s">
        <v>142</v>
      </c>
      <c r="J306" s="19">
        <v>620604</v>
      </c>
    </row>
    <row r="307" spans="9:10" x14ac:dyDescent="0.25">
      <c r="I307" s="20" t="s">
        <v>336</v>
      </c>
      <c r="J307" s="19">
        <v>630608</v>
      </c>
    </row>
    <row r="308" spans="9:10" x14ac:dyDescent="0.25">
      <c r="I308" s="20" t="s">
        <v>337</v>
      </c>
      <c r="J308" s="19">
        <v>630610</v>
      </c>
    </row>
    <row r="309" spans="9:10" x14ac:dyDescent="0.25">
      <c r="I309" s="20" t="s">
        <v>143</v>
      </c>
      <c r="J309" s="19">
        <v>620612</v>
      </c>
    </row>
    <row r="310" spans="9:10" x14ac:dyDescent="0.25">
      <c r="I310" s="20" t="s">
        <v>338</v>
      </c>
      <c r="J310" s="19">
        <v>630614</v>
      </c>
    </row>
    <row r="311" spans="9:10" x14ac:dyDescent="0.25">
      <c r="I311" s="20" t="s">
        <v>339</v>
      </c>
      <c r="J311" s="19">
        <v>630616</v>
      </c>
    </row>
    <row r="312" spans="9:10" x14ac:dyDescent="0.25">
      <c r="I312" s="20" t="s">
        <v>41</v>
      </c>
      <c r="J312" s="19">
        <v>610618</v>
      </c>
    </row>
  </sheetData>
  <sheetProtection algorithmName="SHA-512" hashValue="LtgKxnUXEB/tO54htXJBM380NZzmw9Da7uZlD561/Pbpoou0UMAxZ0fUhPl+RyzUrfS4hH55SN0BGkPdfwUoPg==" saltValue="eo0fDQ5HHM0ytL/DxQbQaQ==" spinCount="100000" sheet="1" objects="1" scenarios="1" selectLockedCells="1"/>
  <sortState xmlns:xlrd2="http://schemas.microsoft.com/office/spreadsheetml/2017/richdata2" ref="I2:J312">
    <sortCondition ref="I2:I312"/>
  </sortState>
  <dataConsolidate/>
  <dataValidations count="2">
    <dataValidation type="list" allowBlank="1" showInputMessage="1" showErrorMessage="1" sqref="B5" xr:uid="{00000000-0002-0000-0000-000000000000}">
      <formula1>$L$2:$L$6</formula1>
    </dataValidation>
    <dataValidation type="list" allowBlank="1" showInputMessage="1" showErrorMessage="1" sqref="B2" xr:uid="{00000000-0002-0000-0000-000001000000}">
      <formula1>$I$2:$I$312</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20"/>
  <sheetViews>
    <sheetView workbookViewId="0">
      <selection activeCell="B9" sqref="B9"/>
    </sheetView>
  </sheetViews>
  <sheetFormatPr defaultColWidth="9.140625" defaultRowHeight="15" x14ac:dyDescent="0.25"/>
  <cols>
    <col min="1" max="1" width="51" style="6" customWidth="1"/>
    <col min="2" max="3" width="19" style="6" customWidth="1"/>
    <col min="4" max="16384" width="9.140625" style="6"/>
  </cols>
  <sheetData>
    <row r="1" spans="1:3" x14ac:dyDescent="0.25">
      <c r="A1" s="285" t="str">
        <f>CONCATENATE("MUNICIPALITY OF"," ",'Start Here'!B2)</f>
        <v>MUNICIPALITY OF ABERDEEN</v>
      </c>
      <c r="B1" s="285"/>
      <c r="C1" s="285"/>
    </row>
    <row r="2" spans="1:3" x14ac:dyDescent="0.25">
      <c r="A2" s="291" t="s">
        <v>556</v>
      </c>
      <c r="B2" s="291"/>
      <c r="C2" s="291"/>
    </row>
    <row r="3" spans="1:3" x14ac:dyDescent="0.25">
      <c r="A3" s="286" t="s">
        <v>557</v>
      </c>
      <c r="B3" s="286"/>
      <c r="C3" s="286"/>
    </row>
    <row r="4" spans="1:3" x14ac:dyDescent="0.25">
      <c r="A4" s="287">
        <f>'Start Here'!B5</f>
        <v>45657</v>
      </c>
      <c r="B4" s="287"/>
      <c r="C4" s="287"/>
    </row>
    <row r="5" spans="1:3" x14ac:dyDescent="0.25">
      <c r="A5" s="4"/>
      <c r="B5" s="4"/>
      <c r="C5" s="4"/>
    </row>
    <row r="6" spans="1:3" x14ac:dyDescent="0.25">
      <c r="A6" s="4"/>
      <c r="B6" s="47" t="s">
        <v>558</v>
      </c>
      <c r="C6" s="47" t="s">
        <v>955</v>
      </c>
    </row>
    <row r="7" spans="1:3" x14ac:dyDescent="0.25">
      <c r="A7" s="4"/>
      <c r="B7" s="48" t="s">
        <v>559</v>
      </c>
      <c r="C7" s="48" t="s">
        <v>6</v>
      </c>
    </row>
    <row r="8" spans="1:3" x14ac:dyDescent="0.25">
      <c r="A8" s="4" t="s">
        <v>20</v>
      </c>
      <c r="B8" s="15"/>
      <c r="C8" s="15"/>
    </row>
    <row r="9" spans="1:3" x14ac:dyDescent="0.25">
      <c r="A9" s="32" t="s">
        <v>355</v>
      </c>
      <c r="B9" s="49"/>
      <c r="C9" s="49"/>
    </row>
    <row r="10" spans="1:3" x14ac:dyDescent="0.25">
      <c r="A10" s="32" t="s">
        <v>345</v>
      </c>
      <c r="B10" s="50"/>
      <c r="C10" s="50"/>
    </row>
    <row r="11" spans="1:3" ht="15.75" thickBot="1" x14ac:dyDescent="0.3">
      <c r="A11" s="6" t="s">
        <v>21</v>
      </c>
      <c r="B11" s="12">
        <f>SUM(B9:B10)</f>
        <v>0</v>
      </c>
      <c r="C11" s="12">
        <f>SUM(C9:C10)</f>
        <v>0</v>
      </c>
    </row>
    <row r="12" spans="1:3" ht="15.75" thickTop="1" x14ac:dyDescent="0.25">
      <c r="B12" s="8"/>
      <c r="C12" s="8"/>
    </row>
    <row r="13" spans="1:3" x14ac:dyDescent="0.25">
      <c r="A13" s="13" t="s">
        <v>482</v>
      </c>
      <c r="B13" s="10"/>
      <c r="C13" s="10"/>
    </row>
    <row r="14" spans="1:3" x14ac:dyDescent="0.25">
      <c r="A14" s="240" t="s">
        <v>485</v>
      </c>
      <c r="B14" s="10"/>
      <c r="C14" s="10"/>
    </row>
    <row r="15" spans="1:3" x14ac:dyDescent="0.25">
      <c r="A15" s="37" t="s">
        <v>957</v>
      </c>
      <c r="B15" s="49"/>
      <c r="C15" s="49"/>
    </row>
    <row r="16" spans="1:3" x14ac:dyDescent="0.25">
      <c r="A16" s="37" t="s">
        <v>956</v>
      </c>
      <c r="B16" s="50"/>
      <c r="C16" s="127"/>
    </row>
    <row r="17" spans="1:3" ht="15.75" thickBot="1" x14ac:dyDescent="0.3">
      <c r="A17" s="13" t="s">
        <v>483</v>
      </c>
      <c r="B17" s="12">
        <f>SUM(B15:B16)</f>
        <v>0</v>
      </c>
      <c r="C17" s="12">
        <f>SUM(C15:C16)</f>
        <v>0</v>
      </c>
    </row>
    <row r="18" spans="1:3" ht="15.75" thickTop="1" x14ac:dyDescent="0.25">
      <c r="A18" s="4"/>
      <c r="B18" s="10"/>
      <c r="C18" s="10"/>
    </row>
    <row r="20" spans="1:3" x14ac:dyDescent="0.25">
      <c r="A20" s="6" t="s">
        <v>26</v>
      </c>
    </row>
  </sheetData>
  <sheetProtection algorithmName="SHA-512" hashValue="F5mWO4113Rw81tZZfsPfpWhfOZcn+EzZe2nX5d1RobTQipiYARqcZlhmm+QfGrFbcJc+iKfkx3YOHVNdwDyuYg==" saltValue="3yJFN3+b6dj1d29eGT6scg==" spinCount="100000" sheet="1" objects="1" scenarios="1" formatCells="0" formatColumns="0" formatRows="0" selectLockedCells="1"/>
  <mergeCells count="4">
    <mergeCell ref="A2:C2"/>
    <mergeCell ref="A3:C3"/>
    <mergeCell ref="A1:C1"/>
    <mergeCell ref="A4:C4"/>
  </mergeCells>
  <pageMargins left="0.7" right="0.7" top="0.75" bottom="0.75" header="0.3" footer="0.3"/>
  <pageSetup orientation="portrait" r:id="rId1"/>
  <headerFooter>
    <oddHeader>&amp;RExhibit 8</oddHead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G39"/>
  <sheetViews>
    <sheetView topLeftCell="A15" workbookViewId="0">
      <selection activeCell="B9" sqref="B9"/>
    </sheetView>
  </sheetViews>
  <sheetFormatPr defaultColWidth="9.140625" defaultRowHeight="15" x14ac:dyDescent="0.25"/>
  <cols>
    <col min="1" max="1" width="56.5703125" style="6" customWidth="1"/>
    <col min="2" max="3" width="19" style="6" customWidth="1"/>
    <col min="4" max="16384" width="9.140625" style="6"/>
  </cols>
  <sheetData>
    <row r="1" spans="1:7" x14ac:dyDescent="0.25">
      <c r="A1" s="285" t="str">
        <f>CONCATENATE("MUNICIPALITY OF"," ",'Start Here'!B2)</f>
        <v>MUNICIPALITY OF ABERDEEN</v>
      </c>
      <c r="B1" s="285"/>
      <c r="C1" s="24"/>
    </row>
    <row r="2" spans="1:7" x14ac:dyDescent="0.25">
      <c r="A2" s="291" t="s">
        <v>560</v>
      </c>
      <c r="B2" s="286"/>
    </row>
    <row r="3" spans="1:7" x14ac:dyDescent="0.25">
      <c r="A3" s="286" t="s">
        <v>557</v>
      </c>
      <c r="B3" s="286"/>
    </row>
    <row r="4" spans="1:7" x14ac:dyDescent="0.25">
      <c r="A4" s="290" t="str">
        <f>CONCATENATE("For the Year Ended"," ",TEXT('Start Here'!B5,"mmmm d, yyyy"))</f>
        <v>For the Year Ended December 31, 2024</v>
      </c>
      <c r="B4" s="290"/>
      <c r="C4" s="38"/>
      <c r="D4" s="38"/>
      <c r="E4" s="38"/>
      <c r="F4" s="38"/>
      <c r="G4" s="38"/>
    </row>
    <row r="5" spans="1:7" x14ac:dyDescent="0.25">
      <c r="A5" s="4"/>
      <c r="B5" s="4"/>
    </row>
    <row r="6" spans="1:7" x14ac:dyDescent="0.25">
      <c r="A6" s="239"/>
      <c r="B6" s="236" t="s">
        <v>558</v>
      </c>
      <c r="C6" s="238" t="s">
        <v>955</v>
      </c>
    </row>
    <row r="7" spans="1:7" x14ac:dyDescent="0.25">
      <c r="A7" s="239"/>
      <c r="B7" s="237" t="s">
        <v>559</v>
      </c>
      <c r="C7" s="142" t="s">
        <v>6</v>
      </c>
    </row>
    <row r="8" spans="1:7" x14ac:dyDescent="0.25">
      <c r="A8" s="239" t="s">
        <v>561</v>
      </c>
    </row>
    <row r="9" spans="1:7" x14ac:dyDescent="0.25">
      <c r="A9" s="30" t="s">
        <v>565</v>
      </c>
      <c r="B9" s="50"/>
      <c r="C9" s="50"/>
    </row>
    <row r="10" spans="1:7" x14ac:dyDescent="0.25">
      <c r="A10" s="30" t="s">
        <v>958</v>
      </c>
      <c r="B10" s="162"/>
    </row>
    <row r="11" spans="1:7" x14ac:dyDescent="0.25">
      <c r="A11" s="36" t="s">
        <v>959</v>
      </c>
      <c r="B11" s="49"/>
      <c r="C11" s="49"/>
    </row>
    <row r="12" spans="1:7" x14ac:dyDescent="0.25">
      <c r="A12" s="36" t="s">
        <v>960</v>
      </c>
      <c r="B12" s="49"/>
      <c r="C12" s="49"/>
    </row>
    <row r="13" spans="1:7" x14ac:dyDescent="0.25">
      <c r="A13" s="36" t="s">
        <v>961</v>
      </c>
      <c r="B13" s="50"/>
      <c r="C13" s="50"/>
    </row>
    <row r="14" spans="1:7" x14ac:dyDescent="0.25">
      <c r="A14" s="241" t="s">
        <v>962</v>
      </c>
      <c r="B14" s="242">
        <f>SUM(B11:B13)</f>
        <v>0</v>
      </c>
      <c r="C14" s="242">
        <f>SUM(C11:C13)</f>
        <v>0</v>
      </c>
    </row>
    <row r="15" spans="1:7" x14ac:dyDescent="0.25">
      <c r="A15" s="241" t="s">
        <v>963</v>
      </c>
      <c r="B15" s="160"/>
    </row>
    <row r="16" spans="1:7" x14ac:dyDescent="0.25">
      <c r="A16" s="112" t="s">
        <v>964</v>
      </c>
      <c r="B16" s="67"/>
      <c r="C16" s="67"/>
    </row>
    <row r="17" spans="1:3" x14ac:dyDescent="0.25">
      <c r="A17" s="112" t="s">
        <v>965</v>
      </c>
      <c r="B17" s="50"/>
      <c r="C17" s="50"/>
    </row>
    <row r="18" spans="1:3" x14ac:dyDescent="0.25">
      <c r="A18" s="243" t="s">
        <v>966</v>
      </c>
      <c r="B18" s="244">
        <f>+B14-B16-B17</f>
        <v>0</v>
      </c>
      <c r="C18" s="244">
        <f>+C14-C16-C17</f>
        <v>0</v>
      </c>
    </row>
    <row r="19" spans="1:3" x14ac:dyDescent="0.25">
      <c r="A19" s="30" t="s">
        <v>967</v>
      </c>
      <c r="B19" s="245"/>
      <c r="C19" s="245"/>
    </row>
    <row r="20" spans="1:3" x14ac:dyDescent="0.25">
      <c r="A20" s="30" t="s">
        <v>968</v>
      </c>
      <c r="B20" s="67"/>
      <c r="C20" s="67"/>
    </row>
    <row r="21" spans="1:3" x14ac:dyDescent="0.25">
      <c r="A21" s="30" t="s">
        <v>566</v>
      </c>
      <c r="B21" s="50"/>
      <c r="C21" s="50"/>
    </row>
    <row r="22" spans="1:3" x14ac:dyDescent="0.25">
      <c r="A22" s="6" t="s">
        <v>562</v>
      </c>
      <c r="B22" s="9">
        <f>+B9+B18+B19+B20+B21</f>
        <v>0</v>
      </c>
      <c r="C22" s="9">
        <f>+C9+C18+C19+C20+C21</f>
        <v>0</v>
      </c>
    </row>
    <row r="23" spans="1:3" x14ac:dyDescent="0.25">
      <c r="B23" s="8"/>
    </row>
    <row r="24" spans="1:3" x14ac:dyDescent="0.25">
      <c r="A24" s="239" t="s">
        <v>563</v>
      </c>
      <c r="B24" s="8"/>
    </row>
    <row r="25" spans="1:3" x14ac:dyDescent="0.25">
      <c r="A25" s="246" t="s">
        <v>567</v>
      </c>
      <c r="B25" s="49"/>
      <c r="C25" s="49"/>
    </row>
    <row r="26" spans="1:3" x14ac:dyDescent="0.25">
      <c r="A26" s="30" t="s">
        <v>969</v>
      </c>
      <c r="B26" s="67"/>
      <c r="C26" s="67"/>
    </row>
    <row r="27" spans="1:3" x14ac:dyDescent="0.25">
      <c r="A27" s="30" t="s">
        <v>970</v>
      </c>
      <c r="B27" s="67"/>
      <c r="C27" s="67"/>
    </row>
    <row r="28" spans="1:3" x14ac:dyDescent="0.25">
      <c r="A28" s="32" t="s">
        <v>568</v>
      </c>
      <c r="B28" s="50"/>
      <c r="C28" s="50"/>
    </row>
    <row r="29" spans="1:3" x14ac:dyDescent="0.25">
      <c r="A29" s="6" t="s">
        <v>564</v>
      </c>
      <c r="B29" s="9">
        <f>SUM(B25:B28)</f>
        <v>0</v>
      </c>
      <c r="C29" s="9">
        <f>SUM(C25:C28)</f>
        <v>0</v>
      </c>
    </row>
    <row r="30" spans="1:3" x14ac:dyDescent="0.25">
      <c r="B30" s="16"/>
      <c r="C30" s="16"/>
    </row>
    <row r="31" spans="1:3" x14ac:dyDescent="0.25">
      <c r="A31" s="13" t="s">
        <v>507</v>
      </c>
      <c r="B31" s="9">
        <f>+B22-B29</f>
        <v>0</v>
      </c>
      <c r="C31" s="9">
        <f>+C22-C29</f>
        <v>0</v>
      </c>
    </row>
    <row r="32" spans="1:3" x14ac:dyDescent="0.25">
      <c r="B32" s="8"/>
      <c r="C32" s="8"/>
    </row>
    <row r="33" spans="1:3" x14ac:dyDescent="0.25">
      <c r="A33" s="45" t="s">
        <v>508</v>
      </c>
      <c r="B33" s="49"/>
      <c r="C33" s="49"/>
    </row>
    <row r="34" spans="1:3" x14ac:dyDescent="0.25">
      <c r="B34" s="61"/>
      <c r="C34" s="61"/>
    </row>
    <row r="35" spans="1:3" ht="15.75" thickBot="1" x14ac:dyDescent="0.3">
      <c r="A35" s="45" t="s">
        <v>509</v>
      </c>
      <c r="B35" s="12">
        <f>+B33+B31</f>
        <v>0</v>
      </c>
      <c r="C35" s="12">
        <f>+C33+C31</f>
        <v>0</v>
      </c>
    </row>
    <row r="36" spans="1:3" ht="15.75" thickTop="1" x14ac:dyDescent="0.25">
      <c r="B36" s="7" t="str">
        <f>IF(ROUND(B35,2)=ROUND('Exhibit 8'!B17,2), "Yes","No")</f>
        <v>Yes</v>
      </c>
      <c r="C36" s="7" t="str">
        <f>IF(ROUND(C35,2)=ROUND('Exhibit 8'!C17,2), "Yes","No")</f>
        <v>Yes</v>
      </c>
    </row>
    <row r="37" spans="1:3" x14ac:dyDescent="0.25">
      <c r="B37" s="15"/>
    </row>
    <row r="39" spans="1:3" x14ac:dyDescent="0.25">
      <c r="A39" s="6" t="s">
        <v>26</v>
      </c>
    </row>
  </sheetData>
  <sheetProtection algorithmName="SHA-512" hashValue="dUP/vG4DVVgWFkZjmmSltwTzQlrwpOPvegFDpVntLmJqxwEYka/IZqII/azYVLrnE8wu76vG5QgOqUyscUlJwQ==" saltValue="ZIq3sz7WX+b3jIROQDL+iw==" spinCount="100000" sheet="1" objects="1" scenarios="1" formatCells="0" formatColumns="0" formatRows="0" selectLockedCells="1"/>
  <mergeCells count="4">
    <mergeCell ref="A1:B1"/>
    <mergeCell ref="A2:B2"/>
    <mergeCell ref="A3:B3"/>
    <mergeCell ref="A4:B4"/>
  </mergeCells>
  <pageMargins left="0.7" right="0.7" top="0.75" bottom="0.75" header="0.3" footer="0.3"/>
  <pageSetup scale="95" orientation="portrait" r:id="rId1"/>
  <headerFooter>
    <oddHeader>&amp;RExhibit 9</oddHead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H60"/>
  <sheetViews>
    <sheetView workbookViewId="0">
      <selection activeCell="C10" sqref="C10"/>
    </sheetView>
  </sheetViews>
  <sheetFormatPr defaultColWidth="9.140625" defaultRowHeight="15" x14ac:dyDescent="0.25"/>
  <cols>
    <col min="1" max="1" width="9.140625" style="6"/>
    <col min="2" max="2" width="53.85546875" style="6" customWidth="1"/>
    <col min="3" max="6" width="17.85546875" style="6" customWidth="1"/>
    <col min="7" max="16384" width="9.140625" style="6"/>
  </cols>
  <sheetData>
    <row r="1" spans="1:8" x14ac:dyDescent="0.25">
      <c r="B1" s="289" t="str">
        <f>CONCATENATE("MUNICIPALITY OF"," ",'Start Here'!B2)</f>
        <v>MUNICIPALITY OF ABERDEEN</v>
      </c>
      <c r="C1" s="289"/>
      <c r="D1" s="289"/>
      <c r="E1" s="289"/>
      <c r="F1" s="289"/>
      <c r="G1" s="65"/>
      <c r="H1" s="65"/>
    </row>
    <row r="2" spans="1:8" x14ac:dyDescent="0.25">
      <c r="B2" s="286" t="s">
        <v>569</v>
      </c>
      <c r="C2" s="286"/>
      <c r="D2" s="286"/>
      <c r="E2" s="286"/>
      <c r="F2" s="286"/>
    </row>
    <row r="3" spans="1:8" x14ac:dyDescent="0.25">
      <c r="B3" s="290" t="str">
        <f>CONCATENATE("For the Year Ended"," ",TEXT('Start Here'!B5,"mmmm d, yyyy"))</f>
        <v>For the Year Ended December 31, 2024</v>
      </c>
      <c r="C3" s="290"/>
      <c r="D3" s="290"/>
      <c r="E3" s="290"/>
      <c r="F3" s="290"/>
    </row>
    <row r="5" spans="1:8" x14ac:dyDescent="0.25">
      <c r="C5" s="53" t="s">
        <v>570</v>
      </c>
      <c r="D5" s="53"/>
      <c r="E5" s="53"/>
      <c r="F5" s="53" t="s">
        <v>570</v>
      </c>
    </row>
    <row r="6" spans="1:8" x14ac:dyDescent="0.25">
      <c r="C6" s="53" t="s">
        <v>573</v>
      </c>
      <c r="D6" s="53" t="s">
        <v>571</v>
      </c>
      <c r="E6" s="53" t="s">
        <v>572</v>
      </c>
      <c r="F6" s="53" t="s">
        <v>573</v>
      </c>
    </row>
    <row r="7" spans="1:8" x14ac:dyDescent="0.25">
      <c r="B7" s="54" t="s">
        <v>574</v>
      </c>
      <c r="C7" s="63">
        <f>DATE(YEAR('Start Here'!B5)-1,MONTH('Start Here'!B5),DAY('Start Here'!B5)+1)</f>
        <v>45292</v>
      </c>
      <c r="D7" s="54" t="s">
        <v>584</v>
      </c>
      <c r="E7" s="54" t="s">
        <v>585</v>
      </c>
      <c r="F7" s="64">
        <f>'Start Here'!B5</f>
        <v>45657</v>
      </c>
      <c r="G7" s="26"/>
      <c r="H7" s="26"/>
    </row>
    <row r="8" spans="1:8" x14ac:dyDescent="0.25">
      <c r="C8" s="10"/>
      <c r="D8" s="10"/>
      <c r="E8" s="10"/>
      <c r="F8" s="10"/>
    </row>
    <row r="9" spans="1:8" x14ac:dyDescent="0.25">
      <c r="B9" s="4" t="s">
        <v>575</v>
      </c>
      <c r="C9" s="10"/>
      <c r="D9" s="10"/>
      <c r="E9" s="10"/>
      <c r="F9" s="10"/>
    </row>
    <row r="10" spans="1:8" x14ac:dyDescent="0.25">
      <c r="A10" s="6">
        <v>231.01</v>
      </c>
      <c r="B10" s="32" t="s">
        <v>577</v>
      </c>
      <c r="C10" s="49"/>
      <c r="D10" s="49"/>
      <c r="E10" s="49"/>
      <c r="F10" s="8">
        <f>+C10+D10-E10</f>
        <v>0</v>
      </c>
    </row>
    <row r="11" spans="1:8" x14ac:dyDescent="0.25">
      <c r="A11" s="6">
        <v>231.02</v>
      </c>
      <c r="B11" s="32" t="s">
        <v>578</v>
      </c>
      <c r="C11" s="49"/>
      <c r="D11" s="49"/>
      <c r="E11" s="49"/>
      <c r="F11" s="8">
        <f t="shared" ref="F11:F16" si="0">+C11+D11-E11</f>
        <v>0</v>
      </c>
    </row>
    <row r="12" spans="1:8" x14ac:dyDescent="0.25">
      <c r="A12" s="6">
        <v>231.03</v>
      </c>
      <c r="B12" s="32" t="s">
        <v>579</v>
      </c>
      <c r="C12" s="49"/>
      <c r="D12" s="49"/>
      <c r="E12" s="49"/>
      <c r="F12" s="8">
        <f t="shared" si="0"/>
        <v>0</v>
      </c>
    </row>
    <row r="13" spans="1:8" x14ac:dyDescent="0.25">
      <c r="A13" s="6">
        <v>234</v>
      </c>
      <c r="B13" s="32" t="s">
        <v>973</v>
      </c>
      <c r="C13" s="67"/>
      <c r="D13" s="67"/>
      <c r="E13" s="49"/>
      <c r="F13" s="8">
        <f t="shared" si="0"/>
        <v>0</v>
      </c>
    </row>
    <row r="14" spans="1:8" x14ac:dyDescent="0.25">
      <c r="A14" s="6">
        <v>236</v>
      </c>
      <c r="B14" s="32" t="s">
        <v>580</v>
      </c>
      <c r="C14" s="67"/>
      <c r="D14" s="67"/>
      <c r="E14" s="49"/>
      <c r="F14" s="8">
        <f t="shared" si="0"/>
        <v>0</v>
      </c>
    </row>
    <row r="15" spans="1:8" x14ac:dyDescent="0.25">
      <c r="A15" s="6">
        <v>237</v>
      </c>
      <c r="B15" s="32" t="s">
        <v>581</v>
      </c>
      <c r="C15" s="67"/>
      <c r="D15" s="67"/>
      <c r="E15" s="49"/>
      <c r="F15" s="8">
        <f t="shared" si="0"/>
        <v>0</v>
      </c>
    </row>
    <row r="16" spans="1:8" x14ac:dyDescent="0.25">
      <c r="A16" s="6">
        <v>238</v>
      </c>
      <c r="B16" s="32" t="s">
        <v>974</v>
      </c>
      <c r="C16" s="49"/>
      <c r="D16" s="49"/>
      <c r="E16" s="49"/>
      <c r="F16" s="8">
        <f t="shared" si="0"/>
        <v>0</v>
      </c>
    </row>
    <row r="17" spans="1:6" x14ac:dyDescent="0.25">
      <c r="C17" s="10"/>
      <c r="D17" s="10"/>
      <c r="E17" s="10"/>
      <c r="F17" s="8"/>
    </row>
    <row r="18" spans="1:6" x14ac:dyDescent="0.25">
      <c r="B18" s="4" t="s">
        <v>576</v>
      </c>
      <c r="C18" s="10"/>
      <c r="D18" s="10"/>
      <c r="E18" s="10"/>
      <c r="F18" s="8"/>
    </row>
    <row r="19" spans="1:6" x14ac:dyDescent="0.25">
      <c r="A19" s="6">
        <v>231.01</v>
      </c>
      <c r="B19" s="32" t="s">
        <v>582</v>
      </c>
      <c r="C19" s="49"/>
      <c r="D19" s="58"/>
      <c r="E19" s="68"/>
      <c r="F19" s="8">
        <f t="shared" ref="F19:F27" si="1">+C19+D19-E19</f>
        <v>0</v>
      </c>
    </row>
    <row r="20" spans="1:6" x14ac:dyDescent="0.25">
      <c r="A20" s="6">
        <v>231.02</v>
      </c>
      <c r="B20" s="32" t="s">
        <v>578</v>
      </c>
      <c r="C20" s="49"/>
      <c r="D20" s="58"/>
      <c r="E20" s="68"/>
      <c r="F20" s="8">
        <f t="shared" si="1"/>
        <v>0</v>
      </c>
    </row>
    <row r="21" spans="1:6" x14ac:dyDescent="0.25">
      <c r="A21" s="6">
        <v>231.03</v>
      </c>
      <c r="B21" s="32" t="s">
        <v>579</v>
      </c>
      <c r="C21" s="49"/>
      <c r="D21" s="58"/>
      <c r="E21" s="68"/>
      <c r="F21" s="8">
        <f t="shared" si="1"/>
        <v>0</v>
      </c>
    </row>
    <row r="22" spans="1:6" x14ac:dyDescent="0.25">
      <c r="A22" s="6">
        <v>232</v>
      </c>
      <c r="B22" s="32" t="s">
        <v>1051</v>
      </c>
      <c r="C22" s="49"/>
      <c r="D22" s="58"/>
      <c r="E22" s="68"/>
      <c r="F22" s="8">
        <f t="shared" ref="F22" si="2">+C22+D22-E22</f>
        <v>0</v>
      </c>
    </row>
    <row r="23" spans="1:6" x14ac:dyDescent="0.25">
      <c r="A23" s="6">
        <v>234</v>
      </c>
      <c r="B23" s="32" t="s">
        <v>973</v>
      </c>
      <c r="C23" s="49"/>
      <c r="D23" s="58"/>
      <c r="E23" s="68"/>
      <c r="F23" s="8">
        <f t="shared" si="1"/>
        <v>0</v>
      </c>
    </row>
    <row r="24" spans="1:6" x14ac:dyDescent="0.25">
      <c r="A24" s="6">
        <v>235</v>
      </c>
      <c r="B24" s="32" t="s">
        <v>583</v>
      </c>
      <c r="C24" s="49"/>
      <c r="D24" s="58"/>
      <c r="E24" s="68"/>
      <c r="F24" s="8">
        <f t="shared" si="1"/>
        <v>0</v>
      </c>
    </row>
    <row r="25" spans="1:6" x14ac:dyDescent="0.25">
      <c r="A25" s="6">
        <v>236</v>
      </c>
      <c r="B25" s="32" t="s">
        <v>580</v>
      </c>
      <c r="C25" s="49"/>
      <c r="D25" s="58"/>
      <c r="E25" s="68"/>
      <c r="F25" s="8">
        <f t="shared" si="1"/>
        <v>0</v>
      </c>
    </row>
    <row r="26" spans="1:6" x14ac:dyDescent="0.25">
      <c r="A26" s="6">
        <v>237</v>
      </c>
      <c r="B26" s="32" t="s">
        <v>581</v>
      </c>
      <c r="C26" s="67"/>
      <c r="D26" s="252"/>
      <c r="E26" s="253"/>
      <c r="F26" s="8">
        <f t="shared" si="1"/>
        <v>0</v>
      </c>
    </row>
    <row r="27" spans="1:6" x14ac:dyDescent="0.25">
      <c r="A27" s="6">
        <v>238</v>
      </c>
      <c r="B27" s="32" t="s">
        <v>974</v>
      </c>
      <c r="C27" s="50"/>
      <c r="D27" s="66"/>
      <c r="E27" s="69"/>
      <c r="F27" s="9">
        <f t="shared" si="1"/>
        <v>0</v>
      </c>
    </row>
    <row r="28" spans="1:6" ht="15.75" thickBot="1" x14ac:dyDescent="0.3">
      <c r="B28" s="4" t="s">
        <v>2</v>
      </c>
      <c r="C28" s="12">
        <f>SUM(C10:C27)</f>
        <v>0</v>
      </c>
      <c r="D28" s="12">
        <f>SUM(D10:D27)</f>
        <v>0</v>
      </c>
      <c r="E28" s="12">
        <f>SUM(E10:E27)</f>
        <v>0</v>
      </c>
      <c r="F28" s="9">
        <f>SUM(F10:F27)</f>
        <v>0</v>
      </c>
    </row>
    <row r="29" spans="1:6" ht="15.75" thickTop="1" x14ac:dyDescent="0.25"/>
    <row r="31" spans="1:6" x14ac:dyDescent="0.25">
      <c r="A31" s="122"/>
      <c r="B31" s="231" t="s">
        <v>942</v>
      </c>
      <c r="C31" s="231"/>
      <c r="D31" s="231"/>
      <c r="E31" s="231"/>
      <c r="F31" s="231"/>
    </row>
    <row r="32" spans="1:6" x14ac:dyDescent="0.25">
      <c r="A32" s="122"/>
      <c r="B32" s="231"/>
      <c r="C32" s="231"/>
      <c r="D32" s="231"/>
      <c r="E32" s="231"/>
      <c r="F32" s="231"/>
    </row>
    <row r="33" spans="1:6" x14ac:dyDescent="0.25">
      <c r="A33" s="122"/>
      <c r="B33" s="231" t="str">
        <f>CONCATENATE("Debt payable at December 31, ",YEAR('Start Here'!B5)," is comprised of the following:")</f>
        <v>Debt payable at December 31, 2024 is comprised of the following:</v>
      </c>
      <c r="C33" s="231"/>
      <c r="D33" s="231"/>
      <c r="E33" s="231"/>
      <c r="F33" s="231"/>
    </row>
    <row r="34" spans="1:6" s="233" customFormat="1" x14ac:dyDescent="0.25">
      <c r="A34" s="122"/>
      <c r="B34" s="231"/>
      <c r="C34" s="231"/>
      <c r="D34" s="231"/>
      <c r="E34" s="231"/>
      <c r="F34" s="231"/>
    </row>
    <row r="35" spans="1:6" s="197" customFormat="1" x14ac:dyDescent="0.25">
      <c r="A35" s="226"/>
      <c r="B35" s="247" t="s">
        <v>943</v>
      </c>
      <c r="C35" s="227"/>
      <c r="D35" s="227"/>
      <c r="E35" s="227"/>
      <c r="F35" s="227"/>
    </row>
    <row r="36" spans="1:6" s="197" customFormat="1" x14ac:dyDescent="0.25">
      <c r="A36" s="226"/>
      <c r="B36" s="227"/>
      <c r="C36" s="227"/>
      <c r="D36" s="227"/>
      <c r="E36" s="227"/>
      <c r="F36" s="227"/>
    </row>
    <row r="37" spans="1:6" s="197" customFormat="1" x14ac:dyDescent="0.25">
      <c r="A37" s="226"/>
      <c r="B37" s="227"/>
      <c r="C37" s="227"/>
      <c r="D37" s="227"/>
      <c r="E37" s="227"/>
      <c r="F37" s="227"/>
    </row>
    <row r="38" spans="1:6" s="197" customFormat="1" x14ac:dyDescent="0.25">
      <c r="A38" s="226"/>
      <c r="B38" s="227"/>
      <c r="C38" s="227"/>
      <c r="D38" s="227"/>
      <c r="E38" s="227"/>
      <c r="F38" s="227"/>
    </row>
    <row r="39" spans="1:6" s="197" customFormat="1" x14ac:dyDescent="0.25">
      <c r="A39" s="226"/>
      <c r="B39" s="227"/>
      <c r="C39" s="227"/>
      <c r="D39" s="227"/>
      <c r="E39" s="227"/>
      <c r="F39" s="227"/>
    </row>
    <row r="40" spans="1:6" s="197" customFormat="1" x14ac:dyDescent="0.25">
      <c r="A40" s="226"/>
      <c r="B40" s="247" t="s">
        <v>944</v>
      </c>
      <c r="C40" s="227"/>
      <c r="D40" s="227"/>
      <c r="E40" s="227"/>
      <c r="F40" s="227"/>
    </row>
    <row r="41" spans="1:6" s="197" customFormat="1" x14ac:dyDescent="0.25">
      <c r="A41" s="226"/>
      <c r="B41" s="229"/>
      <c r="C41" s="229"/>
      <c r="D41" s="229"/>
      <c r="E41" s="229"/>
      <c r="F41" s="228"/>
    </row>
    <row r="42" spans="1:6" s="197" customFormat="1" x14ac:dyDescent="0.25">
      <c r="A42" s="226"/>
      <c r="B42" s="230"/>
      <c r="C42" s="230"/>
      <c r="D42" s="230"/>
      <c r="E42" s="230"/>
      <c r="F42" s="227"/>
    </row>
    <row r="43" spans="1:6" s="197" customFormat="1" x14ac:dyDescent="0.25">
      <c r="A43" s="226"/>
      <c r="B43" s="227"/>
      <c r="C43" s="227"/>
      <c r="D43" s="227"/>
      <c r="E43" s="227"/>
      <c r="F43" s="227"/>
    </row>
    <row r="44" spans="1:6" s="197" customFormat="1" x14ac:dyDescent="0.25">
      <c r="A44" s="226"/>
      <c r="B44" s="247" t="s">
        <v>1052</v>
      </c>
      <c r="C44" s="227"/>
      <c r="D44" s="227"/>
      <c r="E44" s="227"/>
      <c r="F44" s="227"/>
    </row>
    <row r="45" spans="1:6" s="197" customFormat="1" x14ac:dyDescent="0.25">
      <c r="A45" s="226"/>
      <c r="B45" s="227"/>
      <c r="C45" s="227"/>
      <c r="D45" s="227"/>
      <c r="E45" s="227"/>
      <c r="F45" s="227"/>
    </row>
    <row r="46" spans="1:6" s="197" customFormat="1" x14ac:dyDescent="0.25">
      <c r="A46" s="226"/>
      <c r="B46" s="227"/>
      <c r="C46" s="227"/>
      <c r="D46" s="227"/>
      <c r="E46" s="227"/>
      <c r="F46" s="227"/>
    </row>
    <row r="47" spans="1:6" s="197" customFormat="1" x14ac:dyDescent="0.25">
      <c r="A47" s="226"/>
      <c r="B47" s="227"/>
      <c r="C47" s="227"/>
      <c r="D47" s="227"/>
      <c r="E47" s="227"/>
      <c r="F47" s="227"/>
    </row>
    <row r="48" spans="1:6" s="197" customFormat="1" x14ac:dyDescent="0.25">
      <c r="A48" s="226"/>
      <c r="B48" s="227"/>
      <c r="C48" s="227"/>
      <c r="D48" s="227"/>
      <c r="E48" s="227"/>
      <c r="F48" s="227"/>
    </row>
    <row r="49" spans="1:6" s="197" customFormat="1" x14ac:dyDescent="0.25">
      <c r="A49" s="226"/>
      <c r="B49" s="247" t="s">
        <v>972</v>
      </c>
      <c r="C49" s="227"/>
      <c r="D49" s="227"/>
      <c r="E49" s="227"/>
      <c r="F49" s="227"/>
    </row>
    <row r="50" spans="1:6" s="197" customFormat="1" x14ac:dyDescent="0.25">
      <c r="A50" s="226"/>
      <c r="B50" s="229"/>
      <c r="C50" s="229"/>
      <c r="D50" s="229"/>
      <c r="E50" s="229"/>
      <c r="F50" s="228"/>
    </row>
    <row r="51" spans="1:6" s="197" customFormat="1" x14ac:dyDescent="0.25">
      <c r="A51" s="226"/>
      <c r="B51" s="230"/>
      <c r="C51" s="230"/>
      <c r="D51" s="230"/>
      <c r="E51" s="230"/>
      <c r="F51" s="227"/>
    </row>
    <row r="52" spans="1:6" s="197" customFormat="1" x14ac:dyDescent="0.25">
      <c r="A52" s="226"/>
      <c r="B52" s="230"/>
      <c r="C52" s="230"/>
      <c r="D52" s="230"/>
      <c r="E52" s="230"/>
      <c r="F52" s="227"/>
    </row>
    <row r="53" spans="1:6" s="197" customFormat="1" x14ac:dyDescent="0.25">
      <c r="A53" s="226"/>
      <c r="B53" s="276" t="s">
        <v>1053</v>
      </c>
      <c r="C53" s="230"/>
      <c r="D53" s="230"/>
      <c r="E53" s="230"/>
      <c r="F53" s="227"/>
    </row>
    <row r="54" spans="1:6" s="197" customFormat="1" x14ac:dyDescent="0.25">
      <c r="A54" s="226"/>
      <c r="B54" s="276"/>
      <c r="C54" s="230"/>
      <c r="D54" s="230"/>
      <c r="E54" s="230"/>
      <c r="F54" s="227"/>
    </row>
    <row r="55" spans="1:6" s="197" customFormat="1" x14ac:dyDescent="0.25">
      <c r="A55" s="226"/>
      <c r="B55" s="276"/>
      <c r="C55" s="230"/>
      <c r="D55" s="230"/>
      <c r="E55" s="230"/>
      <c r="F55" s="227"/>
    </row>
    <row r="56" spans="1:6" s="197" customFormat="1" x14ac:dyDescent="0.25">
      <c r="A56" s="226"/>
      <c r="B56" s="230"/>
      <c r="C56" s="230"/>
      <c r="D56" s="230"/>
      <c r="E56" s="230"/>
      <c r="F56" s="227"/>
    </row>
    <row r="57" spans="1:6" s="197" customFormat="1" x14ac:dyDescent="0.25">
      <c r="A57" s="226"/>
      <c r="B57" s="227"/>
      <c r="C57" s="227"/>
      <c r="D57" s="227"/>
      <c r="E57" s="227"/>
      <c r="F57" s="227"/>
    </row>
    <row r="58" spans="1:6" s="233" customFormat="1" x14ac:dyDescent="0.25">
      <c r="A58" s="122"/>
      <c r="B58" s="232" t="s">
        <v>945</v>
      </c>
      <c r="C58" s="232"/>
      <c r="D58" s="232"/>
      <c r="E58" s="232"/>
      <c r="F58" s="232"/>
    </row>
    <row r="59" spans="1:6" s="233" customFormat="1" x14ac:dyDescent="0.25">
      <c r="A59" s="122"/>
      <c r="B59" s="232" t="s">
        <v>946</v>
      </c>
      <c r="C59" s="232"/>
      <c r="D59" s="232"/>
      <c r="E59" s="232"/>
      <c r="F59" s="232"/>
    </row>
    <row r="60" spans="1:6" s="233" customFormat="1" x14ac:dyDescent="0.25">
      <c r="A60" s="122"/>
      <c r="B60" s="232" t="s">
        <v>947</v>
      </c>
      <c r="C60" s="232"/>
      <c r="D60" s="232"/>
      <c r="E60" s="232"/>
      <c r="F60" s="232"/>
    </row>
  </sheetData>
  <sheetProtection algorithmName="SHA-512" hashValue="H6ofIJXo15wc/sdup8evIjMf4SttzVTIyzRWO9Bt0f1aeOomW8thcOIFC4uUunTDVPSiDZ9mlGiNNr07Y0D9+A==" saltValue="4MhXHiKkASjQgwc/1ultVQ==" spinCount="100000" sheet="1" objects="1" scenarios="1" formatCells="0" formatColumns="0" formatRows="0" selectLockedCells="1"/>
  <mergeCells count="3">
    <mergeCell ref="B1:F1"/>
    <mergeCell ref="B2:F2"/>
    <mergeCell ref="B3:F3"/>
  </mergeCells>
  <pageMargins left="0.7" right="0.7" top="0.75" bottom="0.75" header="0.3" footer="0.3"/>
  <pageSetup scale="57" orientation="landscape"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G825"/>
  <sheetViews>
    <sheetView workbookViewId="0">
      <pane ySplit="9" topLeftCell="A10" activePane="bottomLeft" state="frozen"/>
      <selection pane="bottomLeft" activeCell="C12" sqref="C12"/>
    </sheetView>
  </sheetViews>
  <sheetFormatPr defaultColWidth="9.140625" defaultRowHeight="15" x14ac:dyDescent="0.25"/>
  <cols>
    <col min="1" max="1" width="11.42578125" style="6" bestFit="1" customWidth="1"/>
    <col min="2" max="2" width="49.85546875" style="6" customWidth="1"/>
    <col min="3" max="5" width="19" style="6" customWidth="1"/>
    <col min="6" max="6" width="19.140625" style="6" customWidth="1"/>
    <col min="7" max="16384" width="9.140625" style="6"/>
  </cols>
  <sheetData>
    <row r="1" spans="1:6" x14ac:dyDescent="0.25">
      <c r="B1" s="286" t="s">
        <v>731</v>
      </c>
      <c r="C1" s="286"/>
      <c r="D1" s="286"/>
      <c r="E1" s="286"/>
      <c r="F1" s="286"/>
    </row>
    <row r="2" spans="1:6" x14ac:dyDescent="0.25">
      <c r="B2" s="289" t="str">
        <f>CONCATENATE("MUNICIPALITY OF"," ",'Start Here'!B2)</f>
        <v>MUNICIPALITY OF ABERDEEN</v>
      </c>
      <c r="C2" s="289"/>
      <c r="D2" s="289"/>
      <c r="E2" s="289"/>
      <c r="F2" s="289"/>
    </row>
    <row r="3" spans="1:6" x14ac:dyDescent="0.25">
      <c r="B3" s="286" t="s">
        <v>767</v>
      </c>
      <c r="C3" s="286"/>
      <c r="D3" s="286"/>
      <c r="E3" s="286"/>
      <c r="F3" s="286"/>
    </row>
    <row r="4" spans="1:6" x14ac:dyDescent="0.25">
      <c r="B4" s="292" t="s">
        <v>923</v>
      </c>
      <c r="C4" s="293"/>
      <c r="D4" s="293"/>
      <c r="E4" s="293"/>
      <c r="F4" s="294"/>
    </row>
    <row r="5" spans="1:6" x14ac:dyDescent="0.25">
      <c r="B5" s="290" t="str">
        <f>CONCATENATE("For the Year Ended"," ",TEXT('Start Here'!B5,"mmmm d, yyyy"))</f>
        <v>For the Year Ended December 31, 2024</v>
      </c>
      <c r="C5" s="290"/>
      <c r="D5" s="290"/>
      <c r="E5" s="290"/>
      <c r="F5" s="290"/>
    </row>
    <row r="6" spans="1:6" x14ac:dyDescent="0.25">
      <c r="B6" s="78"/>
      <c r="C6" s="78"/>
      <c r="D6" s="78"/>
      <c r="E6" s="78"/>
      <c r="F6" s="78"/>
    </row>
    <row r="7" spans="1:6" x14ac:dyDescent="0.25">
      <c r="B7" s="4"/>
      <c r="C7" s="4"/>
      <c r="D7" s="4"/>
      <c r="E7" s="78"/>
      <c r="F7" s="78" t="s">
        <v>768</v>
      </c>
    </row>
    <row r="8" spans="1:6" x14ac:dyDescent="0.25">
      <c r="B8" s="4"/>
      <c r="C8" s="288" t="s">
        <v>769</v>
      </c>
      <c r="D8" s="288"/>
      <c r="E8" s="28"/>
      <c r="F8" s="78" t="s">
        <v>770</v>
      </c>
    </row>
    <row r="9" spans="1:6" x14ac:dyDescent="0.25">
      <c r="B9" s="4"/>
      <c r="C9" s="94" t="s">
        <v>771</v>
      </c>
      <c r="D9" s="94" t="s">
        <v>772</v>
      </c>
      <c r="E9" s="81" t="s">
        <v>773</v>
      </c>
      <c r="F9" s="81" t="s">
        <v>774</v>
      </c>
    </row>
    <row r="10" spans="1:6" x14ac:dyDescent="0.25">
      <c r="B10" s="4" t="s">
        <v>7</v>
      </c>
    </row>
    <row r="11" spans="1:6" x14ac:dyDescent="0.25">
      <c r="A11" s="6">
        <v>310</v>
      </c>
      <c r="B11" s="145" t="s">
        <v>358</v>
      </c>
    </row>
    <row r="12" spans="1:6" x14ac:dyDescent="0.25">
      <c r="A12" s="6">
        <v>311</v>
      </c>
      <c r="B12" s="32" t="s">
        <v>359</v>
      </c>
      <c r="C12" s="49"/>
      <c r="D12" s="49"/>
      <c r="E12" s="8">
        <f>'Exhibit 4'!C11</f>
        <v>0</v>
      </c>
      <c r="F12" s="8">
        <f t="shared" ref="F12:F19" si="0">+E12-D12</f>
        <v>0</v>
      </c>
    </row>
    <row r="13" spans="1:6" x14ac:dyDescent="0.25">
      <c r="A13" s="6">
        <v>312</v>
      </c>
      <c r="B13" s="32" t="s">
        <v>360</v>
      </c>
      <c r="C13" s="49"/>
      <c r="D13" s="49"/>
      <c r="E13" s="8">
        <f>'Exhibit 4'!C12</f>
        <v>0</v>
      </c>
      <c r="F13" s="8">
        <f t="shared" si="0"/>
        <v>0</v>
      </c>
    </row>
    <row r="14" spans="1:6" x14ac:dyDescent="0.25">
      <c r="A14" s="6">
        <v>313</v>
      </c>
      <c r="B14" s="32" t="s">
        <v>361</v>
      </c>
      <c r="C14" s="49"/>
      <c r="D14" s="49"/>
      <c r="E14" s="8">
        <f>'Exhibit 4'!C13</f>
        <v>0</v>
      </c>
      <c r="F14" s="8">
        <f t="shared" si="0"/>
        <v>0</v>
      </c>
    </row>
    <row r="15" spans="1:6" x14ac:dyDescent="0.25">
      <c r="A15" s="6">
        <v>314</v>
      </c>
      <c r="B15" s="32" t="s">
        <v>362</v>
      </c>
      <c r="C15" s="49"/>
      <c r="D15" s="49"/>
      <c r="E15" s="8">
        <f>'Exhibit 4'!C14</f>
        <v>0</v>
      </c>
      <c r="F15" s="8">
        <f t="shared" si="0"/>
        <v>0</v>
      </c>
    </row>
    <row r="16" spans="1:6" x14ac:dyDescent="0.25">
      <c r="A16" s="6">
        <v>315</v>
      </c>
      <c r="B16" s="32" t="s">
        <v>363</v>
      </c>
      <c r="C16" s="49"/>
      <c r="D16" s="49"/>
      <c r="E16" s="8">
        <f>'Exhibit 4'!C15</f>
        <v>0</v>
      </c>
      <c r="F16" s="8">
        <f t="shared" si="0"/>
        <v>0</v>
      </c>
    </row>
    <row r="17" spans="1:7" x14ac:dyDescent="0.25">
      <c r="A17" s="6">
        <v>317</v>
      </c>
      <c r="B17" s="32" t="s">
        <v>364</v>
      </c>
      <c r="C17" s="49"/>
      <c r="D17" s="49"/>
      <c r="E17" s="8">
        <f>'Exhibit 4'!C16</f>
        <v>0</v>
      </c>
      <c r="F17" s="8">
        <f t="shared" si="0"/>
        <v>0</v>
      </c>
    </row>
    <row r="18" spans="1:7" x14ac:dyDescent="0.25">
      <c r="A18" s="6">
        <v>318</v>
      </c>
      <c r="B18" s="32" t="s">
        <v>365</v>
      </c>
      <c r="C18" s="49"/>
      <c r="D18" s="49"/>
      <c r="E18" s="8">
        <f>'Exhibit 4'!C17</f>
        <v>0</v>
      </c>
      <c r="F18" s="8">
        <f t="shared" si="0"/>
        <v>0</v>
      </c>
    </row>
    <row r="19" spans="1:7" x14ac:dyDescent="0.25">
      <c r="A19" s="6">
        <v>319</v>
      </c>
      <c r="B19" s="32" t="s">
        <v>366</v>
      </c>
      <c r="C19" s="50"/>
      <c r="D19" s="50"/>
      <c r="E19" s="8">
        <f>'Exhibit 4'!C18</f>
        <v>0</v>
      </c>
      <c r="F19" s="9">
        <f t="shared" si="0"/>
        <v>0</v>
      </c>
    </row>
    <row r="20" spans="1:7" x14ac:dyDescent="0.25">
      <c r="B20" s="6" t="s">
        <v>367</v>
      </c>
      <c r="C20" s="9">
        <f>SUM(C12:C19)</f>
        <v>0</v>
      </c>
      <c r="D20" s="9">
        <f>SUM(D12:D19)</f>
        <v>0</v>
      </c>
      <c r="E20" s="16">
        <f>SUM(E12:E19)</f>
        <v>0</v>
      </c>
      <c r="F20" s="16">
        <f>SUM(F12:F19)</f>
        <v>0</v>
      </c>
      <c r="G20" s="15"/>
    </row>
    <row r="21" spans="1:7" x14ac:dyDescent="0.25">
      <c r="C21" s="10"/>
      <c r="D21" s="10"/>
      <c r="E21" s="10"/>
      <c r="F21" s="10"/>
    </row>
    <row r="22" spans="1:7" x14ac:dyDescent="0.25">
      <c r="A22" s="6">
        <v>320</v>
      </c>
      <c r="B22" s="145" t="s">
        <v>368</v>
      </c>
      <c r="C22" s="49"/>
      <c r="D22" s="49"/>
      <c r="E22" s="8">
        <f>'Exhibit 4'!C21</f>
        <v>0</v>
      </c>
      <c r="F22" s="8">
        <f>+E22-D22</f>
        <v>0</v>
      </c>
    </row>
    <row r="23" spans="1:7" x14ac:dyDescent="0.25">
      <c r="B23" s="145"/>
      <c r="C23" s="8"/>
      <c r="D23" s="8"/>
      <c r="E23" s="8"/>
      <c r="F23" s="8"/>
    </row>
    <row r="24" spans="1:7" x14ac:dyDescent="0.25">
      <c r="A24" s="6">
        <v>330</v>
      </c>
      <c r="B24" s="145" t="s">
        <v>369</v>
      </c>
      <c r="C24" s="10"/>
      <c r="D24" s="10"/>
      <c r="E24" s="10"/>
      <c r="F24" s="10"/>
    </row>
    <row r="25" spans="1:7" x14ac:dyDescent="0.25">
      <c r="A25" s="6">
        <v>331</v>
      </c>
      <c r="B25" s="32" t="s">
        <v>370</v>
      </c>
      <c r="C25" s="49"/>
      <c r="D25" s="49"/>
      <c r="E25" s="8">
        <f>'Exhibit 4'!C24</f>
        <v>0</v>
      </c>
      <c r="F25" s="8">
        <f>+E25-D25</f>
        <v>0</v>
      </c>
    </row>
    <row r="26" spans="1:7" x14ac:dyDescent="0.25">
      <c r="A26" s="6">
        <v>332</v>
      </c>
      <c r="B26" s="32" t="s">
        <v>371</v>
      </c>
      <c r="C26" s="49"/>
      <c r="D26" s="49"/>
      <c r="E26" s="8">
        <f>'Exhibit 4'!C25</f>
        <v>0</v>
      </c>
      <c r="F26" s="8">
        <f>+E26-D26</f>
        <v>0</v>
      </c>
    </row>
    <row r="27" spans="1:7" x14ac:dyDescent="0.25">
      <c r="A27" s="6">
        <v>333</v>
      </c>
      <c r="B27" s="32" t="s">
        <v>372</v>
      </c>
      <c r="C27" s="49"/>
      <c r="D27" s="49"/>
      <c r="E27" s="8">
        <f>'Exhibit 4'!C26</f>
        <v>0</v>
      </c>
      <c r="F27" s="8">
        <f>+E27-D27</f>
        <v>0</v>
      </c>
    </row>
    <row r="28" spans="1:7" x14ac:dyDescent="0.25">
      <c r="A28" s="6">
        <v>334</v>
      </c>
      <c r="B28" s="32" t="s">
        <v>373</v>
      </c>
      <c r="C28" s="49"/>
      <c r="D28" s="49"/>
      <c r="E28" s="8">
        <f>'Exhibit 4'!C27</f>
        <v>0</v>
      </c>
      <c r="F28" s="8">
        <f>+E28-D28</f>
        <v>0</v>
      </c>
    </row>
    <row r="29" spans="1:7" x14ac:dyDescent="0.25">
      <c r="A29" s="6">
        <v>335</v>
      </c>
      <c r="B29" s="32" t="s">
        <v>374</v>
      </c>
      <c r="C29" s="8"/>
      <c r="D29" s="8"/>
      <c r="E29" s="8"/>
      <c r="F29" s="8"/>
    </row>
    <row r="30" spans="1:7" x14ac:dyDescent="0.25">
      <c r="A30" s="6">
        <v>335.01</v>
      </c>
      <c r="B30" s="96" t="s">
        <v>375</v>
      </c>
      <c r="C30" s="49"/>
      <c r="D30" s="49"/>
      <c r="E30" s="8">
        <f>'Exhibit 4'!C29</f>
        <v>0</v>
      </c>
      <c r="F30" s="8">
        <f t="shared" ref="F30:F38" si="1">+E30-D30</f>
        <v>0</v>
      </c>
    </row>
    <row r="31" spans="1:7" x14ac:dyDescent="0.25">
      <c r="A31" s="6">
        <v>335.02</v>
      </c>
      <c r="B31" s="96" t="s">
        <v>376</v>
      </c>
      <c r="C31" s="49"/>
      <c r="D31" s="49"/>
      <c r="E31" s="8">
        <f>'Exhibit 4'!C30</f>
        <v>0</v>
      </c>
      <c r="F31" s="8">
        <f t="shared" si="1"/>
        <v>0</v>
      </c>
    </row>
    <row r="32" spans="1:7" x14ac:dyDescent="0.25">
      <c r="A32" s="6">
        <v>335.03</v>
      </c>
      <c r="B32" s="96" t="s">
        <v>377</v>
      </c>
      <c r="C32" s="49"/>
      <c r="D32" s="49"/>
      <c r="E32" s="8">
        <f>'Exhibit 4'!C31</f>
        <v>0</v>
      </c>
      <c r="F32" s="8">
        <f t="shared" si="1"/>
        <v>0</v>
      </c>
    </row>
    <row r="33" spans="1:6" x14ac:dyDescent="0.25">
      <c r="A33" s="6">
        <v>335.04</v>
      </c>
      <c r="B33" s="96" t="s">
        <v>378</v>
      </c>
      <c r="C33" s="49"/>
      <c r="D33" s="49"/>
      <c r="E33" s="8">
        <f>'Exhibit 4'!C32</f>
        <v>0</v>
      </c>
      <c r="F33" s="8">
        <f t="shared" si="1"/>
        <v>0</v>
      </c>
    </row>
    <row r="34" spans="1:6" x14ac:dyDescent="0.25">
      <c r="A34" s="6">
        <v>335.06</v>
      </c>
      <c r="B34" s="96" t="s">
        <v>379</v>
      </c>
      <c r="C34" s="49"/>
      <c r="D34" s="49"/>
      <c r="E34" s="8">
        <f>'Exhibit 4'!C33</f>
        <v>0</v>
      </c>
      <c r="F34" s="8">
        <f t="shared" si="1"/>
        <v>0</v>
      </c>
    </row>
    <row r="35" spans="1:6" x14ac:dyDescent="0.25">
      <c r="A35" s="6">
        <v>335.08</v>
      </c>
      <c r="B35" s="96" t="s">
        <v>380</v>
      </c>
      <c r="C35" s="49"/>
      <c r="D35" s="49"/>
      <c r="E35" s="8">
        <f>'Exhibit 4'!C34</f>
        <v>0</v>
      </c>
      <c r="F35" s="8">
        <f t="shared" si="1"/>
        <v>0</v>
      </c>
    </row>
    <row r="36" spans="1:6" x14ac:dyDescent="0.25">
      <c r="A36" s="6">
        <v>335.09</v>
      </c>
      <c r="B36" s="37" t="s">
        <v>593</v>
      </c>
      <c r="C36" s="49"/>
      <c r="D36" s="49"/>
      <c r="E36" s="8">
        <f>'Exhibit 4'!C35</f>
        <v>0</v>
      </c>
      <c r="F36" s="8">
        <f t="shared" si="1"/>
        <v>0</v>
      </c>
    </row>
    <row r="37" spans="1:6" x14ac:dyDescent="0.25">
      <c r="A37" s="144">
        <v>335.2</v>
      </c>
      <c r="B37" s="96" t="s">
        <v>3</v>
      </c>
      <c r="C37" s="49"/>
      <c r="D37" s="49"/>
      <c r="E37" s="8">
        <f>'Exhibit 4'!C36</f>
        <v>0</v>
      </c>
      <c r="F37" s="8">
        <f t="shared" si="1"/>
        <v>0</v>
      </c>
    </row>
    <row r="38" spans="1:6" x14ac:dyDescent="0.25">
      <c r="A38" s="6">
        <v>336</v>
      </c>
      <c r="B38" s="32" t="s">
        <v>382</v>
      </c>
      <c r="C38" s="49"/>
      <c r="D38" s="49"/>
      <c r="E38" s="8">
        <f>'Exhibit 4'!C37</f>
        <v>0</v>
      </c>
      <c r="F38" s="8">
        <f t="shared" si="1"/>
        <v>0</v>
      </c>
    </row>
    <row r="39" spans="1:6" x14ac:dyDescent="0.25">
      <c r="A39" s="6">
        <v>338</v>
      </c>
      <c r="B39" s="32" t="s">
        <v>383</v>
      </c>
      <c r="C39" s="125"/>
      <c r="D39" s="125"/>
      <c r="E39" s="8"/>
      <c r="F39" s="8"/>
    </row>
    <row r="40" spans="1:6" x14ac:dyDescent="0.25">
      <c r="A40" s="6">
        <v>338.01</v>
      </c>
      <c r="B40" s="96" t="s">
        <v>384</v>
      </c>
      <c r="C40" s="49"/>
      <c r="D40" s="49"/>
      <c r="E40" s="8">
        <f>'Exhibit 4'!C39</f>
        <v>0</v>
      </c>
      <c r="F40" s="8">
        <f>+E40-D40</f>
        <v>0</v>
      </c>
    </row>
    <row r="41" spans="1:6" x14ac:dyDescent="0.25">
      <c r="A41" s="6">
        <v>338.02</v>
      </c>
      <c r="B41" s="96" t="s">
        <v>385</v>
      </c>
      <c r="C41" s="49"/>
      <c r="D41" s="49"/>
      <c r="E41" s="8">
        <f>'Exhibit 4'!C40</f>
        <v>0</v>
      </c>
      <c r="F41" s="8">
        <f>+E41-D41</f>
        <v>0</v>
      </c>
    </row>
    <row r="42" spans="1:6" x14ac:dyDescent="0.25">
      <c r="A42" s="6">
        <v>338.03</v>
      </c>
      <c r="B42" s="96" t="s">
        <v>386</v>
      </c>
      <c r="C42" s="49"/>
      <c r="D42" s="49"/>
      <c r="E42" s="8">
        <f>'Exhibit 4'!C41</f>
        <v>0</v>
      </c>
      <c r="F42" s="8">
        <f>+E42-D42</f>
        <v>0</v>
      </c>
    </row>
    <row r="43" spans="1:6" x14ac:dyDescent="0.25">
      <c r="A43" s="6">
        <v>338.99</v>
      </c>
      <c r="B43" s="96" t="s">
        <v>3</v>
      </c>
      <c r="C43" s="49"/>
      <c r="D43" s="49"/>
      <c r="E43" s="8">
        <f>'Exhibit 4'!C42</f>
        <v>0</v>
      </c>
      <c r="F43" s="8">
        <f>+E43-D43</f>
        <v>0</v>
      </c>
    </row>
    <row r="44" spans="1:6" x14ac:dyDescent="0.25">
      <c r="A44" s="6">
        <v>339</v>
      </c>
      <c r="B44" s="32" t="s">
        <v>387</v>
      </c>
      <c r="C44" s="50"/>
      <c r="D44" s="50"/>
      <c r="E44" s="8">
        <f>'Exhibit 4'!C43</f>
        <v>0</v>
      </c>
      <c r="F44" s="9">
        <f>+E44-D44</f>
        <v>0</v>
      </c>
    </row>
    <row r="45" spans="1:6" x14ac:dyDescent="0.25">
      <c r="B45" s="6" t="s">
        <v>388</v>
      </c>
      <c r="C45" s="9">
        <f>+SUM(C25:C44)</f>
        <v>0</v>
      </c>
      <c r="D45" s="9">
        <f>+SUM(D25:D44)</f>
        <v>0</v>
      </c>
      <c r="E45" s="16">
        <f>+SUM(E25:E44)</f>
        <v>0</v>
      </c>
      <c r="F45" s="16">
        <f>+SUM(F25:F44)</f>
        <v>0</v>
      </c>
    </row>
    <row r="46" spans="1:6" x14ac:dyDescent="0.25">
      <c r="C46" s="10"/>
      <c r="D46" s="10"/>
      <c r="E46" s="10"/>
      <c r="F46" s="10"/>
    </row>
    <row r="47" spans="1:6" x14ac:dyDescent="0.25">
      <c r="A47" s="6">
        <v>340</v>
      </c>
      <c r="B47" s="6" t="s">
        <v>389</v>
      </c>
      <c r="C47" s="10"/>
      <c r="D47" s="10"/>
      <c r="E47" s="10"/>
      <c r="F47" s="10"/>
    </row>
    <row r="48" spans="1:6" x14ac:dyDescent="0.25">
      <c r="A48" s="6">
        <v>341</v>
      </c>
      <c r="B48" s="32" t="s">
        <v>390</v>
      </c>
      <c r="C48" s="49"/>
      <c r="D48" s="49"/>
      <c r="E48" s="8">
        <f>'Exhibit 4'!C47</f>
        <v>0</v>
      </c>
      <c r="F48" s="8">
        <f t="shared" ref="F48:F56" si="2">+E48-D48</f>
        <v>0</v>
      </c>
    </row>
    <row r="49" spans="1:6" x14ac:dyDescent="0.25">
      <c r="A49" s="6">
        <v>342</v>
      </c>
      <c r="B49" s="32" t="s">
        <v>391</v>
      </c>
      <c r="C49" s="49"/>
      <c r="D49" s="49"/>
      <c r="E49" s="8">
        <f>'Exhibit 4'!C48</f>
        <v>0</v>
      </c>
      <c r="F49" s="8">
        <f t="shared" si="2"/>
        <v>0</v>
      </c>
    </row>
    <row r="50" spans="1:6" x14ac:dyDescent="0.25">
      <c r="A50" s="6">
        <v>343</v>
      </c>
      <c r="B50" s="32" t="s">
        <v>392</v>
      </c>
      <c r="C50" s="49"/>
      <c r="D50" s="49"/>
      <c r="E50" s="8">
        <f>'Exhibit 4'!C49</f>
        <v>0</v>
      </c>
      <c r="F50" s="8">
        <f t="shared" si="2"/>
        <v>0</v>
      </c>
    </row>
    <row r="51" spans="1:6" x14ac:dyDescent="0.25">
      <c r="A51" s="6">
        <v>344</v>
      </c>
      <c r="B51" s="32" t="s">
        <v>393</v>
      </c>
      <c r="C51" s="49"/>
      <c r="D51" s="49"/>
      <c r="E51" s="8">
        <f>'Exhibit 4'!C50</f>
        <v>0</v>
      </c>
      <c r="F51" s="8">
        <f t="shared" si="2"/>
        <v>0</v>
      </c>
    </row>
    <row r="52" spans="1:6" x14ac:dyDescent="0.25">
      <c r="A52" s="6">
        <v>345</v>
      </c>
      <c r="B52" s="32" t="s">
        <v>394</v>
      </c>
      <c r="C52" s="49"/>
      <c r="D52" s="49"/>
      <c r="E52" s="8">
        <f>'Exhibit 4'!C51</f>
        <v>0</v>
      </c>
      <c r="F52" s="8">
        <f t="shared" si="2"/>
        <v>0</v>
      </c>
    </row>
    <row r="53" spans="1:6" x14ac:dyDescent="0.25">
      <c r="A53" s="6">
        <v>346</v>
      </c>
      <c r="B53" s="32" t="s">
        <v>395</v>
      </c>
      <c r="C53" s="49"/>
      <c r="D53" s="49"/>
      <c r="E53" s="8">
        <f>'Exhibit 4'!C52</f>
        <v>0</v>
      </c>
      <c r="F53" s="8">
        <f t="shared" si="2"/>
        <v>0</v>
      </c>
    </row>
    <row r="54" spans="1:6" x14ac:dyDescent="0.25">
      <c r="A54" s="6">
        <v>347</v>
      </c>
      <c r="B54" s="32" t="s">
        <v>396</v>
      </c>
      <c r="C54" s="49"/>
      <c r="D54" s="49"/>
      <c r="E54" s="8">
        <f>'Exhibit 4'!C53</f>
        <v>0</v>
      </c>
      <c r="F54" s="8">
        <f t="shared" si="2"/>
        <v>0</v>
      </c>
    </row>
    <row r="55" spans="1:6" x14ac:dyDescent="0.25">
      <c r="A55" s="6">
        <v>348</v>
      </c>
      <c r="B55" s="32" t="s">
        <v>397</v>
      </c>
      <c r="C55" s="49"/>
      <c r="D55" s="49"/>
      <c r="E55" s="8">
        <f>'Exhibit 4'!C54</f>
        <v>0</v>
      </c>
      <c r="F55" s="8">
        <f t="shared" si="2"/>
        <v>0</v>
      </c>
    </row>
    <row r="56" spans="1:6" x14ac:dyDescent="0.25">
      <c r="A56" s="6">
        <v>349</v>
      </c>
      <c r="B56" s="32" t="s">
        <v>3</v>
      </c>
      <c r="C56" s="50"/>
      <c r="D56" s="50"/>
      <c r="E56" s="8">
        <f>'Exhibit 4'!C55</f>
        <v>0</v>
      </c>
      <c r="F56" s="9">
        <f t="shared" si="2"/>
        <v>0</v>
      </c>
    </row>
    <row r="57" spans="1:6" x14ac:dyDescent="0.25">
      <c r="B57" s="6" t="s">
        <v>398</v>
      </c>
      <c r="C57" s="9">
        <f>SUM(C48:C56)</f>
        <v>0</v>
      </c>
      <c r="D57" s="9">
        <f>SUM(D48:D56)</f>
        <v>0</v>
      </c>
      <c r="E57" s="16">
        <f>SUM(E48:E56)</f>
        <v>0</v>
      </c>
      <c r="F57" s="16">
        <f>SUM(F48:F56)</f>
        <v>0</v>
      </c>
    </row>
    <row r="58" spans="1:6" x14ac:dyDescent="0.25">
      <c r="C58" s="10"/>
      <c r="D58" s="10"/>
      <c r="E58" s="10"/>
      <c r="F58" s="10"/>
    </row>
    <row r="59" spans="1:6" x14ac:dyDescent="0.25">
      <c r="A59" s="6">
        <v>350</v>
      </c>
      <c r="B59" s="6" t="s">
        <v>400</v>
      </c>
      <c r="C59" s="10"/>
      <c r="D59" s="10"/>
      <c r="E59" s="10"/>
      <c r="F59" s="10"/>
    </row>
    <row r="60" spans="1:6" x14ac:dyDescent="0.25">
      <c r="A60" s="6">
        <v>351</v>
      </c>
      <c r="B60" s="32" t="s">
        <v>401</v>
      </c>
      <c r="C60" s="49"/>
      <c r="D60" s="49"/>
      <c r="E60" s="8">
        <f>'Exhibit 4'!C59</f>
        <v>0</v>
      </c>
      <c r="F60" s="8">
        <f>+E60-D60</f>
        <v>0</v>
      </c>
    </row>
    <row r="61" spans="1:6" x14ac:dyDescent="0.25">
      <c r="A61" s="6">
        <v>352</v>
      </c>
      <c r="B61" s="32" t="s">
        <v>402</v>
      </c>
      <c r="C61" s="49"/>
      <c r="D61" s="49"/>
      <c r="E61" s="8">
        <f>'Exhibit 4'!C60</f>
        <v>0</v>
      </c>
      <c r="F61" s="8">
        <f>+E61-D61</f>
        <v>0</v>
      </c>
    </row>
    <row r="62" spans="1:6" x14ac:dyDescent="0.25">
      <c r="A62" s="6">
        <v>353</v>
      </c>
      <c r="B62" s="32" t="s">
        <v>403</v>
      </c>
      <c r="C62" s="49"/>
      <c r="D62" s="49"/>
      <c r="E62" s="8">
        <f>'Exhibit 4'!C61</f>
        <v>0</v>
      </c>
      <c r="F62" s="8">
        <f>+E62-D62</f>
        <v>0</v>
      </c>
    </row>
    <row r="63" spans="1:6" x14ac:dyDescent="0.25">
      <c r="A63" s="6">
        <v>354</v>
      </c>
      <c r="B63" s="32" t="s">
        <v>404</v>
      </c>
      <c r="C63" s="49"/>
      <c r="D63" s="49"/>
      <c r="E63" s="8">
        <f>'Exhibit 4'!C62</f>
        <v>0</v>
      </c>
      <c r="F63" s="8">
        <f>+E63-D63</f>
        <v>0</v>
      </c>
    </row>
    <row r="64" spans="1:6" x14ac:dyDescent="0.25">
      <c r="A64" s="6">
        <v>359</v>
      </c>
      <c r="B64" s="32" t="s">
        <v>3</v>
      </c>
      <c r="C64" s="50"/>
      <c r="D64" s="50"/>
      <c r="E64" s="8">
        <f>'Exhibit 4'!C63</f>
        <v>0</v>
      </c>
      <c r="F64" s="9">
        <f>+E64-D64</f>
        <v>0</v>
      </c>
    </row>
    <row r="65" spans="1:6" x14ac:dyDescent="0.25">
      <c r="B65" s="6" t="s">
        <v>405</v>
      </c>
      <c r="C65" s="9">
        <f>SUM(C60:C64)</f>
        <v>0</v>
      </c>
      <c r="D65" s="9">
        <f>SUM(D60:D64)</f>
        <v>0</v>
      </c>
      <c r="E65" s="16">
        <f>SUM(E60:E64)</f>
        <v>0</v>
      </c>
      <c r="F65" s="16">
        <f>SUM(F60:F64)</f>
        <v>0</v>
      </c>
    </row>
    <row r="66" spans="1:6" x14ac:dyDescent="0.25">
      <c r="C66" s="10"/>
      <c r="D66" s="10"/>
      <c r="E66" s="10"/>
      <c r="F66" s="10"/>
    </row>
    <row r="67" spans="1:6" x14ac:dyDescent="0.25">
      <c r="A67" s="6">
        <v>360</v>
      </c>
      <c r="B67" s="6" t="s">
        <v>406</v>
      </c>
      <c r="C67" s="10"/>
      <c r="D67" s="10"/>
      <c r="E67" s="10"/>
      <c r="F67" s="10"/>
    </row>
    <row r="68" spans="1:6" x14ac:dyDescent="0.25">
      <c r="A68" s="6">
        <v>361</v>
      </c>
      <c r="B68" s="32" t="s">
        <v>407</v>
      </c>
      <c r="C68" s="49"/>
      <c r="D68" s="49"/>
      <c r="E68" s="8">
        <f>'Exhibit 4'!C67</f>
        <v>0</v>
      </c>
      <c r="F68" s="8">
        <f t="shared" ref="F68:F74" si="3">+E68-D68</f>
        <v>0</v>
      </c>
    </row>
    <row r="69" spans="1:6" x14ac:dyDescent="0.25">
      <c r="A69" s="6">
        <v>362</v>
      </c>
      <c r="B69" s="32" t="s">
        <v>408</v>
      </c>
      <c r="C69" s="49"/>
      <c r="D69" s="49"/>
      <c r="E69" s="8">
        <f>'Exhibit 4'!C68</f>
        <v>0</v>
      </c>
      <c r="F69" s="8">
        <f t="shared" si="3"/>
        <v>0</v>
      </c>
    </row>
    <row r="70" spans="1:6" x14ac:dyDescent="0.25">
      <c r="A70" s="6">
        <v>363</v>
      </c>
      <c r="B70" s="32" t="s">
        <v>409</v>
      </c>
      <c r="C70" s="49"/>
      <c r="D70" s="49"/>
      <c r="E70" s="8">
        <f>'Exhibit 4'!C69</f>
        <v>0</v>
      </c>
      <c r="F70" s="8">
        <f t="shared" si="3"/>
        <v>0</v>
      </c>
    </row>
    <row r="71" spans="1:6" x14ac:dyDescent="0.25">
      <c r="A71" s="6">
        <v>364</v>
      </c>
      <c r="B71" s="32" t="s">
        <v>410</v>
      </c>
      <c r="C71" s="49"/>
      <c r="D71" s="49"/>
      <c r="E71" s="8">
        <f>'Exhibit 4'!C70</f>
        <v>0</v>
      </c>
      <c r="F71" s="8">
        <f t="shared" si="3"/>
        <v>0</v>
      </c>
    </row>
    <row r="72" spans="1:6" x14ac:dyDescent="0.25">
      <c r="A72" s="6">
        <v>367</v>
      </c>
      <c r="B72" s="32" t="s">
        <v>411</v>
      </c>
      <c r="C72" s="49"/>
      <c r="D72" s="49"/>
      <c r="E72" s="8">
        <f>'Exhibit 4'!C71</f>
        <v>0</v>
      </c>
      <c r="F72" s="8">
        <f t="shared" si="3"/>
        <v>0</v>
      </c>
    </row>
    <row r="73" spans="1:6" x14ac:dyDescent="0.25">
      <c r="A73" s="6">
        <v>368</v>
      </c>
      <c r="B73" s="32" t="s">
        <v>412</v>
      </c>
      <c r="C73" s="49"/>
      <c r="D73" s="49"/>
      <c r="E73" s="8">
        <f>'Exhibit 4'!C72</f>
        <v>0</v>
      </c>
      <c r="F73" s="8">
        <f t="shared" si="3"/>
        <v>0</v>
      </c>
    </row>
    <row r="74" spans="1:6" x14ac:dyDescent="0.25">
      <c r="A74" s="6">
        <v>369</v>
      </c>
      <c r="B74" s="32" t="s">
        <v>3</v>
      </c>
      <c r="C74" s="50"/>
      <c r="D74" s="50"/>
      <c r="E74" s="8">
        <f>'Exhibit 4'!C73</f>
        <v>0</v>
      </c>
      <c r="F74" s="9">
        <f t="shared" si="3"/>
        <v>0</v>
      </c>
    </row>
    <row r="75" spans="1:6" x14ac:dyDescent="0.25">
      <c r="B75" s="6" t="s">
        <v>399</v>
      </c>
      <c r="C75" s="9">
        <f>SUM(C68:C74)</f>
        <v>0</v>
      </c>
      <c r="D75" s="9">
        <f>SUM(D68:D74)</f>
        <v>0</v>
      </c>
      <c r="E75" s="16">
        <f>SUM(E68:E74)</f>
        <v>0</v>
      </c>
      <c r="F75" s="16">
        <f>SUM(F68:F74)</f>
        <v>0</v>
      </c>
    </row>
    <row r="76" spans="1:6" x14ac:dyDescent="0.25">
      <c r="B76" s="6" t="s">
        <v>8</v>
      </c>
      <c r="C76" s="16">
        <f>+C75+C65+C57+C45+C22+C20</f>
        <v>0</v>
      </c>
      <c r="D76" s="16">
        <f>+D75+D65+D57+D45+D22+D20</f>
        <v>0</v>
      </c>
      <c r="E76" s="16">
        <f>+E75+E65+E57+E45+E22+E20</f>
        <v>0</v>
      </c>
      <c r="F76" s="16">
        <f>+F75+F65+F57+F45+F22+F20</f>
        <v>0</v>
      </c>
    </row>
    <row r="77" spans="1:6" x14ac:dyDescent="0.25">
      <c r="C77" s="10"/>
      <c r="D77" s="10"/>
      <c r="E77" s="10"/>
      <c r="F77" s="10"/>
    </row>
    <row r="78" spans="1:6" x14ac:dyDescent="0.25">
      <c r="B78" s="4" t="s">
        <v>775</v>
      </c>
      <c r="C78" s="10"/>
      <c r="D78" s="10"/>
      <c r="E78" s="10"/>
      <c r="F78" s="10"/>
    </row>
    <row r="79" spans="1:6" x14ac:dyDescent="0.25">
      <c r="A79" s="6">
        <v>410</v>
      </c>
      <c r="B79" s="6" t="s">
        <v>413</v>
      </c>
      <c r="C79" s="10"/>
      <c r="D79" s="10"/>
      <c r="E79" s="10"/>
      <c r="F79" s="10"/>
    </row>
    <row r="80" spans="1:6" x14ac:dyDescent="0.25">
      <c r="A80" s="6">
        <v>411</v>
      </c>
      <c r="B80" s="32" t="s">
        <v>414</v>
      </c>
      <c r="C80" s="49"/>
      <c r="D80" s="49"/>
      <c r="E80" s="8">
        <f>'Exhibit 4'!C79</f>
        <v>0</v>
      </c>
      <c r="F80" s="8">
        <f>+D80-E80</f>
        <v>0</v>
      </c>
    </row>
    <row r="81" spans="1:6" x14ac:dyDescent="0.25">
      <c r="A81" s="6">
        <v>411.5</v>
      </c>
      <c r="B81" s="32" t="s">
        <v>776</v>
      </c>
      <c r="C81" s="49"/>
      <c r="D81" s="49"/>
      <c r="E81" s="8"/>
      <c r="F81" s="8"/>
    </row>
    <row r="82" spans="1:6" x14ac:dyDescent="0.25">
      <c r="B82" s="96" t="s">
        <v>777</v>
      </c>
      <c r="C82" s="125"/>
      <c r="D82" s="49"/>
      <c r="E82" s="8"/>
      <c r="F82" s="8">
        <f>+D81+D82</f>
        <v>0</v>
      </c>
    </row>
    <row r="83" spans="1:6" x14ac:dyDescent="0.25">
      <c r="A83" s="6">
        <v>412</v>
      </c>
      <c r="B83" s="32" t="s">
        <v>415</v>
      </c>
      <c r="C83" s="49"/>
      <c r="D83" s="49"/>
      <c r="E83" s="8">
        <f>'Exhibit 4'!C80</f>
        <v>0</v>
      </c>
      <c r="F83" s="8">
        <f>+D83-E83</f>
        <v>0</v>
      </c>
    </row>
    <row r="84" spans="1:6" x14ac:dyDescent="0.25">
      <c r="A84" s="6">
        <v>413</v>
      </c>
      <c r="B84" s="32" t="s">
        <v>416</v>
      </c>
      <c r="C84" s="49"/>
      <c r="D84" s="49"/>
      <c r="E84" s="8">
        <f>'Exhibit 4'!C81</f>
        <v>0</v>
      </c>
      <c r="F84" s="8">
        <f>+D84-E84</f>
        <v>0</v>
      </c>
    </row>
    <row r="85" spans="1:6" x14ac:dyDescent="0.25">
      <c r="A85" s="6">
        <v>414</v>
      </c>
      <c r="B85" s="146" t="s">
        <v>417</v>
      </c>
      <c r="C85" s="49"/>
      <c r="D85" s="49"/>
      <c r="E85" s="8">
        <f>'Exhibit 4'!C82</f>
        <v>0</v>
      </c>
      <c r="F85" s="8">
        <f>+D85-E85</f>
        <v>0</v>
      </c>
    </row>
    <row r="86" spans="1:6" x14ac:dyDescent="0.25">
      <c r="A86" s="6">
        <v>419</v>
      </c>
      <c r="B86" s="32" t="s">
        <v>3</v>
      </c>
      <c r="C86" s="50"/>
      <c r="D86" s="50"/>
      <c r="E86" s="8">
        <f>'Exhibit 4'!C83</f>
        <v>0</v>
      </c>
      <c r="F86" s="9">
        <f>+D86-E86</f>
        <v>0</v>
      </c>
    </row>
    <row r="87" spans="1:6" x14ac:dyDescent="0.25">
      <c r="B87" s="6" t="s">
        <v>418</v>
      </c>
      <c r="C87" s="9">
        <f>SUM(C80:C86)</f>
        <v>0</v>
      </c>
      <c r="D87" s="9">
        <f>SUM(D80:D86)</f>
        <v>0</v>
      </c>
      <c r="E87" s="16">
        <f>SUM(E80:E86)</f>
        <v>0</v>
      </c>
      <c r="F87" s="16">
        <f>SUM(F80:F86)</f>
        <v>0</v>
      </c>
    </row>
    <row r="88" spans="1:6" x14ac:dyDescent="0.25">
      <c r="C88" s="10"/>
      <c r="D88" s="10"/>
      <c r="E88" s="10"/>
      <c r="F88" s="10"/>
    </row>
    <row r="89" spans="1:6" x14ac:dyDescent="0.25">
      <c r="A89" s="6">
        <v>420</v>
      </c>
      <c r="B89" s="6" t="s">
        <v>419</v>
      </c>
      <c r="C89" s="8"/>
      <c r="D89" s="8"/>
      <c r="E89" s="8"/>
      <c r="F89" s="8"/>
    </row>
    <row r="90" spans="1:6" x14ac:dyDescent="0.25">
      <c r="A90" s="6">
        <v>421</v>
      </c>
      <c r="B90" s="32" t="s">
        <v>420</v>
      </c>
      <c r="C90" s="49"/>
      <c r="D90" s="49"/>
      <c r="E90" s="8">
        <f>'Exhibit 4'!C87</f>
        <v>0</v>
      </c>
      <c r="F90" s="8">
        <f>+D90-E90</f>
        <v>0</v>
      </c>
    </row>
    <row r="91" spans="1:6" x14ac:dyDescent="0.25">
      <c r="A91" s="6">
        <v>422</v>
      </c>
      <c r="B91" s="32" t="s">
        <v>421</v>
      </c>
      <c r="C91" s="49"/>
      <c r="D91" s="49"/>
      <c r="E91" s="8">
        <f>'Exhibit 4'!C88</f>
        <v>0</v>
      </c>
      <c r="F91" s="8">
        <f>+D91-E91</f>
        <v>0</v>
      </c>
    </row>
    <row r="92" spans="1:6" x14ac:dyDescent="0.25">
      <c r="A92" s="6">
        <v>423</v>
      </c>
      <c r="B92" s="32" t="s">
        <v>422</v>
      </c>
      <c r="C92" s="49"/>
      <c r="D92" s="49"/>
      <c r="E92" s="8">
        <f>'Exhibit 4'!C89</f>
        <v>0</v>
      </c>
      <c r="F92" s="8">
        <f>+D92-E92</f>
        <v>0</v>
      </c>
    </row>
    <row r="93" spans="1:6" x14ac:dyDescent="0.25">
      <c r="A93" s="6">
        <v>429</v>
      </c>
      <c r="B93" s="32" t="s">
        <v>423</v>
      </c>
      <c r="C93" s="50"/>
      <c r="D93" s="50"/>
      <c r="E93" s="8">
        <f>'Exhibit 4'!C90</f>
        <v>0</v>
      </c>
      <c r="F93" s="9">
        <f>+D93-E93</f>
        <v>0</v>
      </c>
    </row>
    <row r="94" spans="1:6" x14ac:dyDescent="0.25">
      <c r="B94" s="6" t="s">
        <v>424</v>
      </c>
      <c r="C94" s="9">
        <f>SUM(C90:C93)</f>
        <v>0</v>
      </c>
      <c r="D94" s="9">
        <f>SUM(D90:D93)</f>
        <v>0</v>
      </c>
      <c r="E94" s="16">
        <f>SUM(E90:E93)</f>
        <v>0</v>
      </c>
      <c r="F94" s="16">
        <f>SUM(F90:F93)</f>
        <v>0</v>
      </c>
    </row>
    <row r="95" spans="1:6" x14ac:dyDescent="0.25">
      <c r="C95" s="10"/>
      <c r="D95" s="10"/>
      <c r="E95" s="10"/>
      <c r="F95" s="10"/>
    </row>
    <row r="96" spans="1:6" x14ac:dyDescent="0.25">
      <c r="A96" s="6">
        <v>430</v>
      </c>
      <c r="B96" s="6" t="s">
        <v>425</v>
      </c>
      <c r="C96" s="10"/>
      <c r="D96" s="10"/>
      <c r="E96" s="10"/>
      <c r="F96" s="10"/>
    </row>
    <row r="97" spans="1:6" x14ac:dyDescent="0.25">
      <c r="A97" s="6">
        <v>431</v>
      </c>
      <c r="B97" s="32" t="s">
        <v>392</v>
      </c>
      <c r="C97" s="49"/>
      <c r="D97" s="49"/>
      <c r="E97" s="8">
        <f>'Exhibit 4'!C94</f>
        <v>0</v>
      </c>
      <c r="F97" s="8">
        <f t="shared" ref="F97:F105" si="4">+D97-E97</f>
        <v>0</v>
      </c>
    </row>
    <row r="98" spans="1:6" x14ac:dyDescent="0.25">
      <c r="A98" s="6">
        <v>432</v>
      </c>
      <c r="B98" s="32" t="s">
        <v>393</v>
      </c>
      <c r="C98" s="49"/>
      <c r="D98" s="49"/>
      <c r="E98" s="8">
        <f>'Exhibit 4'!C95</f>
        <v>0</v>
      </c>
      <c r="F98" s="8">
        <f t="shared" si="4"/>
        <v>0</v>
      </c>
    </row>
    <row r="99" spans="1:6" x14ac:dyDescent="0.25">
      <c r="A99" s="6">
        <v>433</v>
      </c>
      <c r="B99" s="32" t="s">
        <v>426</v>
      </c>
      <c r="C99" s="49"/>
      <c r="D99" s="49"/>
      <c r="E99" s="8">
        <f>'Exhibit 4'!C96</f>
        <v>0</v>
      </c>
      <c r="F99" s="8">
        <f t="shared" si="4"/>
        <v>0</v>
      </c>
    </row>
    <row r="100" spans="1:6" x14ac:dyDescent="0.25">
      <c r="A100" s="6">
        <v>434</v>
      </c>
      <c r="B100" s="32" t="s">
        <v>427</v>
      </c>
      <c r="C100" s="49"/>
      <c r="D100" s="49"/>
      <c r="E100" s="8">
        <f>'Exhibit 4'!C97</f>
        <v>0</v>
      </c>
      <c r="F100" s="8">
        <f t="shared" si="4"/>
        <v>0</v>
      </c>
    </row>
    <row r="101" spans="1:6" x14ac:dyDescent="0.25">
      <c r="A101" s="6">
        <v>435</v>
      </c>
      <c r="B101" s="32" t="s">
        <v>428</v>
      </c>
      <c r="C101" s="49"/>
      <c r="D101" s="49"/>
      <c r="E101" s="8">
        <f>'Exhibit 4'!C98</f>
        <v>0</v>
      </c>
      <c r="F101" s="8">
        <f t="shared" si="4"/>
        <v>0</v>
      </c>
    </row>
    <row r="102" spans="1:6" x14ac:dyDescent="0.25">
      <c r="A102" s="6">
        <v>436</v>
      </c>
      <c r="B102" s="32" t="s">
        <v>429</v>
      </c>
      <c r="C102" s="49"/>
      <c r="D102" s="49"/>
      <c r="E102" s="8">
        <f>'Exhibit 4'!C99</f>
        <v>0</v>
      </c>
      <c r="F102" s="8">
        <f t="shared" si="4"/>
        <v>0</v>
      </c>
    </row>
    <row r="103" spans="1:6" x14ac:dyDescent="0.25">
      <c r="A103" s="6">
        <v>437</v>
      </c>
      <c r="B103" s="32" t="s">
        <v>430</v>
      </c>
      <c r="C103" s="49"/>
      <c r="D103" s="49"/>
      <c r="E103" s="8">
        <f>'Exhibit 4'!C100</f>
        <v>0</v>
      </c>
      <c r="F103" s="8">
        <f t="shared" si="4"/>
        <v>0</v>
      </c>
    </row>
    <row r="104" spans="1:6" x14ac:dyDescent="0.25">
      <c r="A104" s="6">
        <v>438</v>
      </c>
      <c r="B104" s="32" t="s">
        <v>431</v>
      </c>
      <c r="C104" s="49"/>
      <c r="D104" s="49"/>
      <c r="E104" s="8">
        <f>'Exhibit 4'!C101</f>
        <v>0</v>
      </c>
      <c r="F104" s="8">
        <f t="shared" si="4"/>
        <v>0</v>
      </c>
    </row>
    <row r="105" spans="1:6" x14ac:dyDescent="0.25">
      <c r="A105" s="6">
        <v>439</v>
      </c>
      <c r="B105" s="32" t="s">
        <v>432</v>
      </c>
      <c r="C105" s="50"/>
      <c r="D105" s="50"/>
      <c r="E105" s="8">
        <f>'Exhibit 4'!C102</f>
        <v>0</v>
      </c>
      <c r="F105" s="9">
        <f t="shared" si="4"/>
        <v>0</v>
      </c>
    </row>
    <row r="106" spans="1:6" x14ac:dyDescent="0.25">
      <c r="B106" s="145" t="s">
        <v>433</v>
      </c>
      <c r="C106" s="9">
        <f>SUM(C97:C105)</f>
        <v>0</v>
      </c>
      <c r="D106" s="9">
        <f>SUM(D97:D105)</f>
        <v>0</v>
      </c>
      <c r="E106" s="16">
        <f>SUM(E97:E105)</f>
        <v>0</v>
      </c>
      <c r="F106" s="16">
        <f>SUM(F97:F105)</f>
        <v>0</v>
      </c>
    </row>
    <row r="107" spans="1:6" x14ac:dyDescent="0.25">
      <c r="C107" s="10"/>
      <c r="D107" s="10"/>
      <c r="E107" s="10"/>
      <c r="F107" s="10"/>
    </row>
    <row r="108" spans="1:6" x14ac:dyDescent="0.25">
      <c r="A108" s="6">
        <v>440</v>
      </c>
      <c r="B108" s="6" t="s">
        <v>434</v>
      </c>
      <c r="C108" s="10"/>
      <c r="D108" s="10"/>
      <c r="E108" s="10"/>
      <c r="F108" s="10"/>
    </row>
    <row r="109" spans="1:6" x14ac:dyDescent="0.25">
      <c r="A109" s="6">
        <v>441</v>
      </c>
      <c r="B109" s="32" t="s">
        <v>394</v>
      </c>
      <c r="C109" s="49"/>
      <c r="D109" s="49"/>
      <c r="E109" s="8">
        <f>'Exhibit 4'!C106</f>
        <v>0</v>
      </c>
      <c r="F109" s="8">
        <f t="shared" ref="F109:F116" si="5">+D109-E109</f>
        <v>0</v>
      </c>
    </row>
    <row r="110" spans="1:6" x14ac:dyDescent="0.25">
      <c r="A110" s="6">
        <v>442</v>
      </c>
      <c r="B110" s="32" t="s">
        <v>435</v>
      </c>
      <c r="C110" s="49"/>
      <c r="D110" s="49"/>
      <c r="E110" s="8">
        <f>'Exhibit 4'!C107</f>
        <v>0</v>
      </c>
      <c r="F110" s="8">
        <f t="shared" si="5"/>
        <v>0</v>
      </c>
    </row>
    <row r="111" spans="1:6" x14ac:dyDescent="0.25">
      <c r="A111" s="6">
        <v>443</v>
      </c>
      <c r="B111" s="32" t="s">
        <v>436</v>
      </c>
      <c r="C111" s="49"/>
      <c r="D111" s="49"/>
      <c r="E111" s="8">
        <f>'Exhibit 4'!C108</f>
        <v>0</v>
      </c>
      <c r="F111" s="8">
        <f t="shared" si="5"/>
        <v>0</v>
      </c>
    </row>
    <row r="112" spans="1:6" x14ac:dyDescent="0.25">
      <c r="A112" s="6">
        <v>444</v>
      </c>
      <c r="B112" s="32" t="s">
        <v>437</v>
      </c>
      <c r="C112" s="49"/>
      <c r="D112" s="49"/>
      <c r="E112" s="8">
        <f>'Exhibit 4'!C109</f>
        <v>0</v>
      </c>
      <c r="F112" s="8">
        <f t="shared" si="5"/>
        <v>0</v>
      </c>
    </row>
    <row r="113" spans="1:6" x14ac:dyDescent="0.25">
      <c r="A113" s="6">
        <v>445</v>
      </c>
      <c r="B113" s="32" t="s">
        <v>438</v>
      </c>
      <c r="C113" s="49"/>
      <c r="D113" s="49"/>
      <c r="E113" s="8">
        <f>'Exhibit 4'!C110</f>
        <v>0</v>
      </c>
      <c r="F113" s="8">
        <f t="shared" si="5"/>
        <v>0</v>
      </c>
    </row>
    <row r="114" spans="1:6" x14ac:dyDescent="0.25">
      <c r="A114" s="6">
        <v>446</v>
      </c>
      <c r="B114" s="32" t="s">
        <v>396</v>
      </c>
      <c r="C114" s="49"/>
      <c r="D114" s="49"/>
      <c r="E114" s="8">
        <f>'Exhibit 4'!C111</f>
        <v>0</v>
      </c>
      <c r="F114" s="8">
        <f t="shared" si="5"/>
        <v>0</v>
      </c>
    </row>
    <row r="115" spans="1:6" x14ac:dyDescent="0.25">
      <c r="A115" s="6">
        <v>447</v>
      </c>
      <c r="B115" s="32" t="s">
        <v>439</v>
      </c>
      <c r="C115" s="49"/>
      <c r="D115" s="49"/>
      <c r="E115" s="8">
        <f>'Exhibit 4'!C112</f>
        <v>0</v>
      </c>
      <c r="F115" s="8">
        <f t="shared" si="5"/>
        <v>0</v>
      </c>
    </row>
    <row r="116" spans="1:6" x14ac:dyDescent="0.25">
      <c r="A116" s="6">
        <v>449</v>
      </c>
      <c r="B116" s="32" t="s">
        <v>3</v>
      </c>
      <c r="C116" s="50"/>
      <c r="D116" s="50"/>
      <c r="E116" s="8">
        <f>'Exhibit 4'!C113</f>
        <v>0</v>
      </c>
      <c r="F116" s="9">
        <f t="shared" si="5"/>
        <v>0</v>
      </c>
    </row>
    <row r="117" spans="1:6" x14ac:dyDescent="0.25">
      <c r="B117" s="6" t="s">
        <v>440</v>
      </c>
      <c r="C117" s="9">
        <f>SUM(C109:C116)</f>
        <v>0</v>
      </c>
      <c r="D117" s="9">
        <f>SUM(D109:D116)</f>
        <v>0</v>
      </c>
      <c r="E117" s="16">
        <f>SUM(E109:E116)</f>
        <v>0</v>
      </c>
      <c r="F117" s="16">
        <f>SUM(F109:F116)</f>
        <v>0</v>
      </c>
    </row>
    <row r="118" spans="1:6" x14ac:dyDescent="0.25">
      <c r="C118" s="10"/>
      <c r="D118" s="10"/>
      <c r="E118" s="10"/>
      <c r="F118" s="10"/>
    </row>
    <row r="119" spans="1:6" x14ac:dyDescent="0.25">
      <c r="A119" s="6">
        <v>450</v>
      </c>
      <c r="B119" s="6" t="s">
        <v>441</v>
      </c>
      <c r="C119" s="10"/>
      <c r="D119" s="10"/>
      <c r="E119" s="10"/>
      <c r="F119" s="10"/>
    </row>
    <row r="120" spans="1:6" x14ac:dyDescent="0.25">
      <c r="A120" s="6">
        <v>451</v>
      </c>
      <c r="B120" s="32" t="s">
        <v>442</v>
      </c>
      <c r="C120" s="49"/>
      <c r="D120" s="49"/>
      <c r="E120" s="8">
        <f>'Exhibit 4'!C117</f>
        <v>0</v>
      </c>
      <c r="F120" s="8">
        <f t="shared" ref="F120:F125" si="6">+D120-E120</f>
        <v>0</v>
      </c>
    </row>
    <row r="121" spans="1:6" x14ac:dyDescent="0.25">
      <c r="A121" s="6">
        <v>452</v>
      </c>
      <c r="B121" s="32" t="s">
        <v>443</v>
      </c>
      <c r="C121" s="49"/>
      <c r="D121" s="49"/>
      <c r="E121" s="8">
        <f>'Exhibit 4'!C118</f>
        <v>0</v>
      </c>
      <c r="F121" s="8">
        <f t="shared" si="6"/>
        <v>0</v>
      </c>
    </row>
    <row r="122" spans="1:6" x14ac:dyDescent="0.25">
      <c r="A122" s="6">
        <v>455</v>
      </c>
      <c r="B122" s="32" t="s">
        <v>444</v>
      </c>
      <c r="C122" s="49"/>
      <c r="D122" s="49"/>
      <c r="E122" s="8">
        <f>'Exhibit 4'!C119</f>
        <v>0</v>
      </c>
      <c r="F122" s="8">
        <f t="shared" si="6"/>
        <v>0</v>
      </c>
    </row>
    <row r="123" spans="1:6" x14ac:dyDescent="0.25">
      <c r="A123" s="6">
        <v>456</v>
      </c>
      <c r="B123" s="32" t="s">
        <v>445</v>
      </c>
      <c r="C123" s="49"/>
      <c r="D123" s="49"/>
      <c r="E123" s="8">
        <f>'Exhibit 4'!C120</f>
        <v>0</v>
      </c>
      <c r="F123" s="8">
        <f t="shared" si="6"/>
        <v>0</v>
      </c>
    </row>
    <row r="124" spans="1:6" x14ac:dyDescent="0.25">
      <c r="A124" s="6">
        <v>457</v>
      </c>
      <c r="B124" s="32" t="s">
        <v>446</v>
      </c>
      <c r="C124" s="49"/>
      <c r="D124" s="49"/>
      <c r="E124" s="8">
        <f>'Exhibit 4'!C121</f>
        <v>0</v>
      </c>
      <c r="F124" s="8">
        <f t="shared" si="6"/>
        <v>0</v>
      </c>
    </row>
    <row r="125" spans="1:6" x14ac:dyDescent="0.25">
      <c r="A125" s="6">
        <v>458</v>
      </c>
      <c r="B125" s="32" t="s">
        <v>447</v>
      </c>
      <c r="C125" s="50"/>
      <c r="D125" s="50"/>
      <c r="E125" s="8">
        <f>'Exhibit 4'!C122</f>
        <v>0</v>
      </c>
      <c r="F125" s="8">
        <f t="shared" si="6"/>
        <v>0</v>
      </c>
    </row>
    <row r="126" spans="1:6" x14ac:dyDescent="0.25">
      <c r="B126" s="6" t="s">
        <v>448</v>
      </c>
      <c r="C126" s="9">
        <f>SUM(C120:C125)</f>
        <v>0</v>
      </c>
      <c r="D126" s="9">
        <f>SUM(D120:D125)</f>
        <v>0</v>
      </c>
      <c r="E126" s="16">
        <f>SUM(E120:E125)</f>
        <v>0</v>
      </c>
      <c r="F126" s="16">
        <f>SUM(F120:F125)</f>
        <v>0</v>
      </c>
    </row>
    <row r="127" spans="1:6" x14ac:dyDescent="0.25">
      <c r="C127" s="10"/>
      <c r="D127" s="10"/>
      <c r="E127" s="10"/>
      <c r="F127" s="10"/>
    </row>
    <row r="128" spans="1:6" x14ac:dyDescent="0.25">
      <c r="A128" s="6">
        <v>460</v>
      </c>
      <c r="B128" s="6" t="s">
        <v>449</v>
      </c>
      <c r="C128" s="10"/>
      <c r="D128" s="10"/>
      <c r="E128" s="10"/>
      <c r="F128" s="10"/>
    </row>
    <row r="129" spans="1:6" x14ac:dyDescent="0.25">
      <c r="A129" s="6">
        <v>463</v>
      </c>
      <c r="B129" s="32" t="s">
        <v>694</v>
      </c>
      <c r="C129" s="49"/>
      <c r="D129" s="49"/>
      <c r="E129" s="8">
        <f>'Exhibit 4'!C126</f>
        <v>0</v>
      </c>
      <c r="F129" s="8">
        <f>+D129-E129</f>
        <v>0</v>
      </c>
    </row>
    <row r="130" spans="1:6" x14ac:dyDescent="0.25">
      <c r="A130" s="6">
        <v>465</v>
      </c>
      <c r="B130" s="32" t="s">
        <v>451</v>
      </c>
      <c r="C130" s="49"/>
      <c r="D130" s="49"/>
      <c r="E130" s="8">
        <f>'Exhibit 4'!C127</f>
        <v>0</v>
      </c>
      <c r="F130" s="8">
        <f>+D130-E130</f>
        <v>0</v>
      </c>
    </row>
    <row r="131" spans="1:6" x14ac:dyDescent="0.25">
      <c r="A131" s="6">
        <v>466</v>
      </c>
      <c r="B131" s="32" t="s">
        <v>452</v>
      </c>
      <c r="C131" s="50"/>
      <c r="D131" s="50"/>
      <c r="E131" s="8">
        <f>'Exhibit 4'!C128</f>
        <v>0</v>
      </c>
      <c r="F131" s="9">
        <f>+D131-E131</f>
        <v>0</v>
      </c>
    </row>
    <row r="132" spans="1:6" x14ac:dyDescent="0.25">
      <c r="B132" s="6" t="s">
        <v>453</v>
      </c>
      <c r="C132" s="16">
        <f>SUM(C129:C131)</f>
        <v>0</v>
      </c>
      <c r="D132" s="16">
        <f>SUM(D129:D131)</f>
        <v>0</v>
      </c>
      <c r="E132" s="16">
        <f>SUM(E129:E131)</f>
        <v>0</v>
      </c>
      <c r="F132" s="16">
        <f>SUM(F129:F131)</f>
        <v>0</v>
      </c>
    </row>
    <row r="133" spans="1:6" x14ac:dyDescent="0.25">
      <c r="C133" s="10"/>
      <c r="D133" s="10"/>
      <c r="E133" s="10"/>
      <c r="F133" s="10"/>
    </row>
    <row r="134" spans="1:6" x14ac:dyDescent="0.25">
      <c r="A134" s="6">
        <v>470</v>
      </c>
      <c r="B134" s="6" t="s">
        <v>454</v>
      </c>
      <c r="C134" s="49"/>
      <c r="D134" s="49"/>
      <c r="E134" s="8">
        <f>'Exhibit 4'!C131</f>
        <v>0</v>
      </c>
      <c r="F134" s="8">
        <f>+D134-E134</f>
        <v>0</v>
      </c>
    </row>
    <row r="135" spans="1:6" x14ac:dyDescent="0.25">
      <c r="C135" s="8"/>
      <c r="D135" s="8"/>
      <c r="E135" s="8"/>
      <c r="F135" s="8"/>
    </row>
    <row r="136" spans="1:6" x14ac:dyDescent="0.25">
      <c r="A136" s="6">
        <v>480</v>
      </c>
      <c r="B136" s="6" t="s">
        <v>455</v>
      </c>
      <c r="C136" s="49"/>
      <c r="D136" s="49"/>
      <c r="E136" s="8">
        <f>'Exhibit 4'!C133</f>
        <v>0</v>
      </c>
      <c r="F136" s="8">
        <f>+D136-E136</f>
        <v>0</v>
      </c>
    </row>
    <row r="137" spans="1:6" x14ac:dyDescent="0.25">
      <c r="C137" s="8"/>
      <c r="D137" s="8"/>
      <c r="E137" s="8"/>
      <c r="F137" s="8"/>
    </row>
    <row r="138" spans="1:6" x14ac:dyDescent="0.25">
      <c r="A138" s="6">
        <v>485</v>
      </c>
      <c r="B138" s="6" t="s">
        <v>456</v>
      </c>
      <c r="C138" s="49"/>
      <c r="D138" s="49"/>
      <c r="E138" s="8">
        <f>'Exhibit 4'!C135</f>
        <v>0</v>
      </c>
      <c r="F138" s="8">
        <f>+D138-E138</f>
        <v>0</v>
      </c>
    </row>
    <row r="139" spans="1:6" x14ac:dyDescent="0.25">
      <c r="C139" s="8"/>
      <c r="D139" s="8"/>
      <c r="E139" s="8"/>
      <c r="F139" s="8"/>
    </row>
    <row r="140" spans="1:6" x14ac:dyDescent="0.25">
      <c r="A140" s="6">
        <v>490</v>
      </c>
      <c r="B140" s="6" t="s">
        <v>457</v>
      </c>
      <c r="C140" s="10"/>
      <c r="D140" s="10"/>
      <c r="E140" s="10"/>
      <c r="F140" s="10"/>
    </row>
    <row r="141" spans="1:6" x14ac:dyDescent="0.25">
      <c r="A141" s="6">
        <v>491</v>
      </c>
      <c r="B141" s="32" t="s">
        <v>695</v>
      </c>
      <c r="C141" s="49"/>
      <c r="D141" s="49"/>
      <c r="E141" s="8">
        <f>'Exhibit 4'!C138</f>
        <v>0</v>
      </c>
      <c r="F141" s="8">
        <f>+D141-E141</f>
        <v>0</v>
      </c>
    </row>
    <row r="142" spans="1:6" x14ac:dyDescent="0.25">
      <c r="A142" s="6">
        <v>492</v>
      </c>
      <c r="B142" s="32" t="s">
        <v>459</v>
      </c>
      <c r="C142" s="49"/>
      <c r="D142" s="49"/>
      <c r="E142" s="8">
        <f>'Exhibit 4'!C139</f>
        <v>0</v>
      </c>
      <c r="F142" s="8">
        <f>+D142-E142</f>
        <v>0</v>
      </c>
    </row>
    <row r="143" spans="1:6" x14ac:dyDescent="0.25">
      <c r="A143" s="6">
        <v>493</v>
      </c>
      <c r="B143" s="32" t="s">
        <v>460</v>
      </c>
      <c r="C143" s="50"/>
      <c r="D143" s="50"/>
      <c r="E143" s="8">
        <f>'Exhibit 4'!C140</f>
        <v>0</v>
      </c>
      <c r="F143" s="9">
        <f>+D143-E143</f>
        <v>0</v>
      </c>
    </row>
    <row r="144" spans="1:6" x14ac:dyDescent="0.25">
      <c r="B144" s="6" t="s">
        <v>461</v>
      </c>
      <c r="C144" s="9">
        <f>SUM(C141:C143)</f>
        <v>0</v>
      </c>
      <c r="D144" s="9">
        <f>SUM(D141:D143)</f>
        <v>0</v>
      </c>
      <c r="E144" s="16">
        <f>SUM(E141:E143)</f>
        <v>0</v>
      </c>
      <c r="F144" s="16">
        <f>SUM(F141:F143)</f>
        <v>0</v>
      </c>
    </row>
    <row r="145" spans="1:6" x14ac:dyDescent="0.25">
      <c r="B145" s="6" t="s">
        <v>10</v>
      </c>
      <c r="C145" s="16">
        <f>+C144+C138+C136+C134+C132+C126+C117+C106+C94+C87</f>
        <v>0</v>
      </c>
      <c r="D145" s="16">
        <f>+D144+D138+D136+D134+D132+D126+D117+D106+D94+D87</f>
        <v>0</v>
      </c>
      <c r="E145" s="16">
        <f>+E144+E138+E136+E134+E132+E126+E117+E106+E94+E87</f>
        <v>0</v>
      </c>
      <c r="F145" s="16">
        <f>+F144+F138+F136+F134+F132+F126+F117+F106+F94+F87</f>
        <v>0</v>
      </c>
    </row>
    <row r="146" spans="1:6" x14ac:dyDescent="0.25">
      <c r="B146" s="6" t="s">
        <v>357</v>
      </c>
      <c r="C146" s="16">
        <f>+C76-C145</f>
        <v>0</v>
      </c>
      <c r="D146" s="16">
        <f>+D76-D145</f>
        <v>0</v>
      </c>
      <c r="E146" s="16">
        <f>+E76-E145</f>
        <v>0</v>
      </c>
      <c r="F146" s="16">
        <f>+F76+F145</f>
        <v>0</v>
      </c>
    </row>
    <row r="147" spans="1:6" x14ac:dyDescent="0.25">
      <c r="C147" s="10"/>
      <c r="D147" s="10"/>
      <c r="E147" s="10"/>
      <c r="F147" s="10"/>
    </row>
    <row r="148" spans="1:6" x14ac:dyDescent="0.25">
      <c r="B148" s="4" t="s">
        <v>11</v>
      </c>
      <c r="C148" s="10"/>
      <c r="D148" s="10"/>
      <c r="E148" s="10"/>
      <c r="F148" s="10"/>
    </row>
    <row r="149" spans="1:6" x14ac:dyDescent="0.25">
      <c r="A149" s="6">
        <v>391.01</v>
      </c>
      <c r="B149" s="32" t="s">
        <v>462</v>
      </c>
      <c r="C149" s="49"/>
      <c r="D149" s="49"/>
      <c r="E149" s="8">
        <f>'Exhibit 4'!C146</f>
        <v>0</v>
      </c>
      <c r="F149" s="8">
        <f t="shared" ref="F149:F155" si="7">+E149-D149</f>
        <v>0</v>
      </c>
    </row>
    <row r="150" spans="1:6" x14ac:dyDescent="0.25">
      <c r="A150" s="6">
        <v>511</v>
      </c>
      <c r="B150" s="32" t="s">
        <v>463</v>
      </c>
      <c r="C150" s="49"/>
      <c r="D150" s="49"/>
      <c r="E150" s="8">
        <f>'Exhibit 4'!C147</f>
        <v>0</v>
      </c>
      <c r="F150" s="8">
        <f t="shared" si="7"/>
        <v>0</v>
      </c>
    </row>
    <row r="151" spans="1:6" x14ac:dyDescent="0.25">
      <c r="A151" s="6">
        <v>512</v>
      </c>
      <c r="B151" s="32" t="s">
        <v>806</v>
      </c>
      <c r="C151" s="49"/>
      <c r="D151" s="49"/>
      <c r="E151" s="8">
        <f>'Exhibit 4'!C148</f>
        <v>0</v>
      </c>
      <c r="F151" s="8">
        <f t="shared" si="7"/>
        <v>0</v>
      </c>
    </row>
    <row r="152" spans="1:6" x14ac:dyDescent="0.25">
      <c r="A152" s="6">
        <v>513</v>
      </c>
      <c r="B152" s="32" t="s">
        <v>464</v>
      </c>
      <c r="C152" s="49"/>
      <c r="D152" s="49"/>
      <c r="E152" s="8">
        <f>'Exhibit 4'!C149</f>
        <v>0</v>
      </c>
      <c r="F152" s="8">
        <f t="shared" si="7"/>
        <v>0</v>
      </c>
    </row>
    <row r="153" spans="1:6" x14ac:dyDescent="0.25">
      <c r="A153" s="6">
        <v>391.03</v>
      </c>
      <c r="B153" s="32" t="s">
        <v>465</v>
      </c>
      <c r="C153" s="49"/>
      <c r="D153" s="49"/>
      <c r="E153" s="8">
        <f>'Exhibit 4'!C150</f>
        <v>0</v>
      </c>
      <c r="F153" s="8">
        <f t="shared" si="7"/>
        <v>0</v>
      </c>
    </row>
    <row r="154" spans="1:6" x14ac:dyDescent="0.25">
      <c r="A154" s="6">
        <v>391.04</v>
      </c>
      <c r="B154" s="32" t="s">
        <v>466</v>
      </c>
      <c r="C154" s="49"/>
      <c r="D154" s="49"/>
      <c r="E154" s="8">
        <f>'Exhibit 4'!C151</f>
        <v>0</v>
      </c>
      <c r="F154" s="8">
        <f t="shared" si="7"/>
        <v>0</v>
      </c>
    </row>
    <row r="155" spans="1:6" x14ac:dyDescent="0.25">
      <c r="A155" s="144">
        <v>391.2</v>
      </c>
      <c r="B155" s="32" t="s">
        <v>467</v>
      </c>
      <c r="C155" s="50"/>
      <c r="D155" s="50"/>
      <c r="E155" s="8">
        <f>'Exhibit 4'!C152</f>
        <v>0</v>
      </c>
      <c r="F155" s="8">
        <f t="shared" si="7"/>
        <v>0</v>
      </c>
    </row>
    <row r="156" spans="1:6" x14ac:dyDescent="0.25">
      <c r="B156" s="6" t="s">
        <v>12</v>
      </c>
      <c r="C156" s="9">
        <f>SUM(C149:C155)</f>
        <v>0</v>
      </c>
      <c r="D156" s="9">
        <f>SUM(D149:D155)</f>
        <v>0</v>
      </c>
      <c r="E156" s="16">
        <f>SUM(E149:E155)</f>
        <v>0</v>
      </c>
      <c r="F156" s="16">
        <f>SUM(F149:F155)</f>
        <v>0</v>
      </c>
    </row>
    <row r="157" spans="1:6" x14ac:dyDescent="0.25">
      <c r="C157" s="8"/>
      <c r="D157" s="8"/>
      <c r="E157" s="8"/>
      <c r="F157" s="8"/>
    </row>
    <row r="158" spans="1:6" x14ac:dyDescent="0.25">
      <c r="A158" s="6" t="s">
        <v>13</v>
      </c>
      <c r="B158" s="32" t="s">
        <v>468</v>
      </c>
      <c r="C158" s="49"/>
      <c r="D158" s="49"/>
      <c r="E158" s="8">
        <f>'Exhibit 4'!C155</f>
        <v>0</v>
      </c>
      <c r="F158" s="8">
        <f>+E158-D158</f>
        <v>0</v>
      </c>
    </row>
    <row r="159" spans="1:6" x14ac:dyDescent="0.25">
      <c r="A159" s="6" t="s">
        <v>14</v>
      </c>
      <c r="B159" s="32" t="s">
        <v>469</v>
      </c>
      <c r="C159" s="49"/>
      <c r="D159" s="49"/>
      <c r="E159" s="8">
        <f>'Exhibit 4'!C156</f>
        <v>0</v>
      </c>
      <c r="F159" s="8">
        <f>+E159-D159</f>
        <v>0</v>
      </c>
    </row>
    <row r="160" spans="1:6" x14ac:dyDescent="0.25">
      <c r="B160" s="6" t="s">
        <v>15</v>
      </c>
      <c r="C160" s="16">
        <f>+C159+C158+C156+C146</f>
        <v>0</v>
      </c>
      <c r="D160" s="16">
        <f>+D159+D158+D156+D146</f>
        <v>0</v>
      </c>
      <c r="E160" s="16">
        <f>+E159+E158+E156+E146</f>
        <v>0</v>
      </c>
      <c r="F160" s="16">
        <f>+F159+F158+F156+F146</f>
        <v>0</v>
      </c>
    </row>
    <row r="161" spans="2:6" x14ac:dyDescent="0.25">
      <c r="C161" s="8"/>
      <c r="D161" s="8"/>
      <c r="E161" s="8"/>
      <c r="F161" s="8"/>
    </row>
    <row r="162" spans="2:6" x14ac:dyDescent="0.25">
      <c r="B162" s="6" t="s">
        <v>1054</v>
      </c>
      <c r="C162" s="8">
        <f>'Exhibit 4'!C159</f>
        <v>0</v>
      </c>
      <c r="D162" s="8">
        <f>'Exhibit 4'!C159</f>
        <v>0</v>
      </c>
      <c r="E162" s="8">
        <f>'Exhibit 4'!C159</f>
        <v>0</v>
      </c>
      <c r="F162" s="8">
        <f>+E162-D162</f>
        <v>0</v>
      </c>
    </row>
    <row r="163" spans="2:6" x14ac:dyDescent="0.25">
      <c r="B163" s="6" t="s">
        <v>1055</v>
      </c>
      <c r="C163" s="125"/>
      <c r="D163" s="125"/>
      <c r="E163" s="8"/>
      <c r="F163" s="8"/>
    </row>
    <row r="164" spans="2:6" x14ac:dyDescent="0.25">
      <c r="B164" s="195" t="str">
        <f>IF(ISBLANK('Exhibit 4'!B161),"",'Exhibit 4'!B161)</f>
        <v/>
      </c>
      <c r="C164" s="8">
        <f>'Exhibit 4'!C161</f>
        <v>0</v>
      </c>
      <c r="D164" s="8">
        <f>'Exhibit 4'!C161</f>
        <v>0</v>
      </c>
      <c r="E164" s="8">
        <f>'Exhibit 4'!C161</f>
        <v>0</v>
      </c>
      <c r="F164" s="8">
        <f>+E164-D164</f>
        <v>0</v>
      </c>
    </row>
    <row r="165" spans="2:6" x14ac:dyDescent="0.25">
      <c r="B165" s="195" t="str">
        <f>IF(ISBLANK('Exhibit 4'!B162),"",'Exhibit 4'!B162)</f>
        <v/>
      </c>
      <c r="C165" s="9">
        <f>'Exhibit 4'!C162</f>
        <v>0</v>
      </c>
      <c r="D165" s="9">
        <f>'Exhibit 4'!C162</f>
        <v>0</v>
      </c>
      <c r="E165" s="9">
        <f>'Exhibit 4'!C162</f>
        <v>0</v>
      </c>
      <c r="F165" s="9">
        <f>+E165-D165</f>
        <v>0</v>
      </c>
    </row>
    <row r="166" spans="2:6" x14ac:dyDescent="0.25">
      <c r="B166" s="6" t="s">
        <v>1056</v>
      </c>
      <c r="C166" s="9">
        <f>+C165+C164+C162</f>
        <v>0</v>
      </c>
      <c r="D166" s="9">
        <f>+D165+D164+D162</f>
        <v>0</v>
      </c>
      <c r="E166" s="9">
        <f>+E165+E164+E162</f>
        <v>0</v>
      </c>
      <c r="F166" s="9">
        <f>+F165+F164+F162</f>
        <v>0</v>
      </c>
    </row>
    <row r="167" spans="2:6" ht="15.75" thickBot="1" x14ac:dyDescent="0.3">
      <c r="B167" s="6" t="s">
        <v>16</v>
      </c>
      <c r="C167" s="12">
        <f>+C166+C160</f>
        <v>0</v>
      </c>
      <c r="D167" s="12">
        <f>+D166+D160</f>
        <v>0</v>
      </c>
      <c r="E167" s="12">
        <f>+E166+E160</f>
        <v>0</v>
      </c>
      <c r="F167" s="12">
        <f>+F166+F160</f>
        <v>0</v>
      </c>
    </row>
    <row r="168" spans="2:6" ht="15.75" thickTop="1" x14ac:dyDescent="0.25">
      <c r="C168" s="10"/>
      <c r="D168" s="10"/>
      <c r="E168" s="10"/>
      <c r="F168" s="10"/>
    </row>
    <row r="169" spans="2:6" x14ac:dyDescent="0.25">
      <c r="C169" s="10"/>
      <c r="D169" s="10"/>
      <c r="E169" s="10"/>
      <c r="F169" s="10"/>
    </row>
    <row r="170" spans="2:6" x14ac:dyDescent="0.25">
      <c r="C170" s="10"/>
      <c r="D170" s="10"/>
      <c r="E170" s="10"/>
      <c r="F170" s="10"/>
    </row>
    <row r="171" spans="2:6" x14ac:dyDescent="0.25">
      <c r="C171" s="10"/>
      <c r="D171" s="10"/>
      <c r="E171" s="10"/>
      <c r="F171" s="10"/>
    </row>
    <row r="172" spans="2:6" x14ac:dyDescent="0.25">
      <c r="C172" s="10"/>
      <c r="D172" s="10"/>
      <c r="E172" s="10"/>
      <c r="F172" s="10"/>
    </row>
    <row r="173" spans="2:6" x14ac:dyDescent="0.25">
      <c r="C173" s="10"/>
      <c r="D173" s="10"/>
      <c r="E173" s="10"/>
      <c r="F173" s="10"/>
    </row>
    <row r="174" spans="2:6" x14ac:dyDescent="0.25">
      <c r="C174" s="10"/>
      <c r="D174" s="10"/>
      <c r="E174" s="10"/>
      <c r="F174" s="10"/>
    </row>
    <row r="175" spans="2:6" x14ac:dyDescent="0.25">
      <c r="B175" s="6" t="s">
        <v>17</v>
      </c>
      <c r="C175" s="10"/>
      <c r="D175" s="10"/>
      <c r="E175" s="10"/>
      <c r="F175" s="10"/>
    </row>
    <row r="176" spans="2:6" x14ac:dyDescent="0.25">
      <c r="C176" s="10"/>
      <c r="D176" s="10"/>
      <c r="E176" s="10"/>
      <c r="F176" s="10"/>
    </row>
    <row r="177" spans="3:6" x14ac:dyDescent="0.25">
      <c r="C177" s="10"/>
      <c r="D177" s="10"/>
      <c r="E177" s="10"/>
      <c r="F177" s="10"/>
    </row>
    <row r="178" spans="3:6" x14ac:dyDescent="0.25">
      <c r="C178" s="10"/>
      <c r="D178" s="10"/>
      <c r="E178" s="10"/>
      <c r="F178" s="10"/>
    </row>
    <row r="179" spans="3:6" x14ac:dyDescent="0.25">
      <c r="C179" s="10"/>
      <c r="D179" s="10"/>
      <c r="E179" s="10"/>
      <c r="F179" s="10"/>
    </row>
    <row r="180" spans="3:6" x14ac:dyDescent="0.25">
      <c r="C180" s="10"/>
      <c r="D180" s="10"/>
      <c r="E180" s="10"/>
      <c r="F180" s="10"/>
    </row>
    <row r="181" spans="3:6" x14ac:dyDescent="0.25">
      <c r="C181" s="10"/>
      <c r="D181" s="10"/>
      <c r="E181" s="10"/>
      <c r="F181" s="10"/>
    </row>
    <row r="182" spans="3:6" x14ac:dyDescent="0.25">
      <c r="C182" s="10"/>
      <c r="D182" s="10"/>
      <c r="E182" s="10"/>
      <c r="F182" s="10"/>
    </row>
    <row r="183" spans="3:6" x14ac:dyDescent="0.25">
      <c r="C183" s="10"/>
      <c r="D183" s="10"/>
      <c r="E183" s="10"/>
      <c r="F183" s="10"/>
    </row>
    <row r="184" spans="3:6" x14ac:dyDescent="0.25">
      <c r="C184" s="10"/>
      <c r="D184" s="10"/>
      <c r="E184" s="10"/>
      <c r="F184" s="10"/>
    </row>
    <row r="185" spans="3:6" x14ac:dyDescent="0.25">
      <c r="C185" s="10"/>
      <c r="D185" s="10"/>
      <c r="E185" s="10"/>
      <c r="F185" s="10"/>
    </row>
    <row r="186" spans="3:6" x14ac:dyDescent="0.25">
      <c r="C186" s="10"/>
      <c r="D186" s="10"/>
      <c r="E186" s="10"/>
      <c r="F186" s="10"/>
    </row>
    <row r="187" spans="3:6" x14ac:dyDescent="0.25">
      <c r="C187" s="10"/>
      <c r="D187" s="10"/>
      <c r="E187" s="10"/>
      <c r="F187" s="10"/>
    </row>
    <row r="188" spans="3:6" x14ac:dyDescent="0.25">
      <c r="C188" s="10"/>
      <c r="D188" s="10"/>
      <c r="E188" s="10"/>
      <c r="F188" s="10"/>
    </row>
    <row r="189" spans="3:6" x14ac:dyDescent="0.25">
      <c r="C189" s="10"/>
      <c r="D189" s="10"/>
      <c r="E189" s="10"/>
      <c r="F189" s="10"/>
    </row>
    <row r="190" spans="3:6" x14ac:dyDescent="0.25">
      <c r="C190" s="10"/>
      <c r="D190" s="10"/>
      <c r="E190" s="10"/>
      <c r="F190" s="10"/>
    </row>
    <row r="191" spans="3:6" x14ac:dyDescent="0.25">
      <c r="C191" s="10"/>
      <c r="D191" s="10"/>
      <c r="E191" s="10"/>
      <c r="F191" s="10"/>
    </row>
    <row r="192" spans="3:6" x14ac:dyDescent="0.25">
      <c r="C192" s="10"/>
      <c r="D192" s="10"/>
      <c r="E192" s="10"/>
      <c r="F192" s="10"/>
    </row>
    <row r="193" spans="3:6" x14ac:dyDescent="0.25">
      <c r="C193" s="10"/>
      <c r="D193" s="10"/>
      <c r="E193" s="10"/>
      <c r="F193" s="10"/>
    </row>
    <row r="194" spans="3:6" x14ac:dyDescent="0.25">
      <c r="C194" s="10"/>
      <c r="D194" s="10"/>
      <c r="E194" s="10"/>
      <c r="F194" s="10"/>
    </row>
    <row r="195" spans="3:6" x14ac:dyDescent="0.25">
      <c r="C195" s="10"/>
      <c r="D195" s="10"/>
      <c r="E195" s="10"/>
      <c r="F195" s="10"/>
    </row>
    <row r="196" spans="3:6" x14ac:dyDescent="0.25">
      <c r="C196" s="10"/>
      <c r="D196" s="10"/>
      <c r="E196" s="10"/>
      <c r="F196" s="10"/>
    </row>
    <row r="197" spans="3:6" x14ac:dyDescent="0.25">
      <c r="C197" s="10"/>
      <c r="D197" s="10"/>
      <c r="E197" s="10"/>
      <c r="F197" s="10"/>
    </row>
    <row r="198" spans="3:6" x14ac:dyDescent="0.25">
      <c r="C198" s="10"/>
      <c r="D198" s="10"/>
      <c r="E198" s="10"/>
      <c r="F198" s="10"/>
    </row>
    <row r="199" spans="3:6" x14ac:dyDescent="0.25">
      <c r="C199" s="10"/>
      <c r="D199" s="10"/>
      <c r="E199" s="10"/>
      <c r="F199" s="10"/>
    </row>
    <row r="200" spans="3:6" x14ac:dyDescent="0.25">
      <c r="C200" s="10"/>
      <c r="D200" s="10"/>
      <c r="E200" s="10"/>
      <c r="F200" s="10"/>
    </row>
    <row r="201" spans="3:6" x14ac:dyDescent="0.25">
      <c r="C201" s="10"/>
      <c r="D201" s="10"/>
      <c r="E201" s="10"/>
      <c r="F201" s="10"/>
    </row>
    <row r="202" spans="3:6" x14ac:dyDescent="0.25">
      <c r="C202" s="10"/>
      <c r="D202" s="10"/>
      <c r="E202" s="10"/>
      <c r="F202" s="10"/>
    </row>
    <row r="203" spans="3:6" x14ac:dyDescent="0.25">
      <c r="C203" s="10"/>
      <c r="D203" s="10"/>
      <c r="E203" s="10"/>
      <c r="F203" s="10"/>
    </row>
    <row r="204" spans="3:6" x14ac:dyDescent="0.25">
      <c r="C204" s="10"/>
      <c r="D204" s="10"/>
      <c r="E204" s="10"/>
      <c r="F204" s="10"/>
    </row>
    <row r="205" spans="3:6" x14ac:dyDescent="0.25">
      <c r="C205" s="10"/>
      <c r="D205" s="10"/>
      <c r="E205" s="10"/>
      <c r="F205" s="10"/>
    </row>
    <row r="206" spans="3:6" x14ac:dyDescent="0.25">
      <c r="C206" s="10"/>
      <c r="D206" s="10"/>
      <c r="E206" s="10"/>
      <c r="F206" s="10"/>
    </row>
    <row r="207" spans="3:6" x14ac:dyDescent="0.25">
      <c r="C207" s="10"/>
      <c r="D207" s="10"/>
      <c r="E207" s="10"/>
      <c r="F207" s="10"/>
    </row>
    <row r="208" spans="3:6" x14ac:dyDescent="0.25">
      <c r="C208" s="10"/>
      <c r="D208" s="10"/>
      <c r="E208" s="10"/>
      <c r="F208" s="10"/>
    </row>
    <row r="209" spans="3:6" x14ac:dyDescent="0.25">
      <c r="C209" s="10"/>
      <c r="D209" s="10"/>
      <c r="E209" s="10"/>
      <c r="F209" s="10"/>
    </row>
    <row r="210" spans="3:6" x14ac:dyDescent="0.25">
      <c r="C210" s="10"/>
      <c r="D210" s="10"/>
      <c r="E210" s="10"/>
      <c r="F210" s="10"/>
    </row>
    <row r="211" spans="3:6" x14ac:dyDescent="0.25">
      <c r="C211" s="10"/>
      <c r="D211" s="10"/>
      <c r="E211" s="10"/>
      <c r="F211" s="10"/>
    </row>
    <row r="212" spans="3:6" x14ac:dyDescent="0.25">
      <c r="C212" s="10"/>
      <c r="D212" s="10"/>
      <c r="E212" s="10"/>
      <c r="F212" s="10"/>
    </row>
    <row r="213" spans="3:6" x14ac:dyDescent="0.25">
      <c r="C213" s="10"/>
      <c r="D213" s="10"/>
      <c r="E213" s="10"/>
      <c r="F213" s="10"/>
    </row>
    <row r="214" spans="3:6" x14ac:dyDescent="0.25">
      <c r="C214" s="10"/>
      <c r="D214" s="10"/>
      <c r="E214" s="10"/>
      <c r="F214" s="10"/>
    </row>
    <row r="215" spans="3:6" x14ac:dyDescent="0.25">
      <c r="C215" s="10"/>
      <c r="D215" s="10"/>
      <c r="E215" s="10"/>
      <c r="F215" s="10"/>
    </row>
    <row r="216" spans="3:6" x14ac:dyDescent="0.25">
      <c r="C216" s="10"/>
      <c r="D216" s="10"/>
      <c r="E216" s="10"/>
      <c r="F216" s="10"/>
    </row>
    <row r="217" spans="3:6" x14ac:dyDescent="0.25">
      <c r="C217" s="10"/>
      <c r="D217" s="10"/>
      <c r="E217" s="10"/>
      <c r="F217" s="10"/>
    </row>
    <row r="218" spans="3:6" x14ac:dyDescent="0.25">
      <c r="C218" s="10"/>
      <c r="D218" s="10"/>
      <c r="E218" s="10"/>
      <c r="F218" s="10"/>
    </row>
    <row r="219" spans="3:6" x14ac:dyDescent="0.25">
      <c r="C219" s="10"/>
      <c r="D219" s="10"/>
      <c r="E219" s="10"/>
      <c r="F219" s="10"/>
    </row>
    <row r="220" spans="3:6" x14ac:dyDescent="0.25">
      <c r="C220" s="10"/>
      <c r="D220" s="10"/>
      <c r="E220" s="10"/>
      <c r="F220" s="10"/>
    </row>
    <row r="221" spans="3:6" x14ac:dyDescent="0.25">
      <c r="C221" s="10"/>
      <c r="D221" s="10"/>
      <c r="E221" s="10"/>
      <c r="F221" s="10"/>
    </row>
    <row r="222" spans="3:6" x14ac:dyDescent="0.25">
      <c r="C222" s="10"/>
      <c r="D222" s="10"/>
      <c r="E222" s="10"/>
      <c r="F222" s="10"/>
    </row>
    <row r="223" spans="3:6" x14ac:dyDescent="0.25">
      <c r="C223" s="10"/>
      <c r="D223" s="10"/>
      <c r="E223" s="10"/>
      <c r="F223" s="10"/>
    </row>
    <row r="224" spans="3:6" x14ac:dyDescent="0.25">
      <c r="C224" s="10"/>
      <c r="D224" s="10"/>
      <c r="E224" s="10"/>
      <c r="F224" s="10"/>
    </row>
    <row r="225" spans="3:6" x14ac:dyDescent="0.25">
      <c r="C225" s="10"/>
      <c r="D225" s="10"/>
      <c r="E225" s="10"/>
      <c r="F225" s="10"/>
    </row>
    <row r="226" spans="3:6" x14ac:dyDescent="0.25">
      <c r="C226" s="10"/>
      <c r="D226" s="10"/>
      <c r="E226" s="10"/>
      <c r="F226" s="10"/>
    </row>
    <row r="227" spans="3:6" x14ac:dyDescent="0.25">
      <c r="C227" s="10"/>
      <c r="D227" s="10"/>
      <c r="E227" s="10"/>
      <c r="F227" s="10"/>
    </row>
    <row r="228" spans="3:6" x14ac:dyDescent="0.25">
      <c r="C228" s="10"/>
      <c r="D228" s="10"/>
      <c r="E228" s="10"/>
      <c r="F228" s="10"/>
    </row>
    <row r="229" spans="3:6" x14ac:dyDescent="0.25">
      <c r="C229" s="10"/>
      <c r="D229" s="10"/>
      <c r="E229" s="10"/>
      <c r="F229" s="10"/>
    </row>
    <row r="230" spans="3:6" x14ac:dyDescent="0.25">
      <c r="C230" s="10"/>
      <c r="D230" s="10"/>
      <c r="E230" s="10"/>
      <c r="F230" s="10"/>
    </row>
    <row r="231" spans="3:6" x14ac:dyDescent="0.25">
      <c r="C231" s="10"/>
      <c r="D231" s="10"/>
      <c r="E231" s="10"/>
      <c r="F231" s="10"/>
    </row>
    <row r="232" spans="3:6" x14ac:dyDescent="0.25">
      <c r="C232" s="10"/>
      <c r="D232" s="10"/>
      <c r="E232" s="10"/>
      <c r="F232" s="10"/>
    </row>
    <row r="233" spans="3:6" x14ac:dyDescent="0.25">
      <c r="C233" s="10"/>
      <c r="D233" s="10"/>
      <c r="E233" s="10"/>
      <c r="F233" s="10"/>
    </row>
    <row r="234" spans="3:6" x14ac:dyDescent="0.25">
      <c r="C234" s="10"/>
      <c r="D234" s="10"/>
      <c r="E234" s="10"/>
      <c r="F234" s="10"/>
    </row>
    <row r="235" spans="3:6" x14ac:dyDescent="0.25">
      <c r="C235" s="10"/>
      <c r="D235" s="10"/>
      <c r="E235" s="10"/>
      <c r="F235" s="10"/>
    </row>
    <row r="236" spans="3:6" x14ac:dyDescent="0.25">
      <c r="C236" s="10"/>
      <c r="D236" s="10"/>
      <c r="E236" s="10"/>
      <c r="F236" s="10"/>
    </row>
    <row r="237" spans="3:6" x14ac:dyDescent="0.25">
      <c r="C237" s="10"/>
      <c r="D237" s="10"/>
      <c r="E237" s="10"/>
      <c r="F237" s="10"/>
    </row>
    <row r="238" spans="3:6" x14ac:dyDescent="0.25">
      <c r="C238" s="10"/>
      <c r="D238" s="10"/>
      <c r="E238" s="10"/>
      <c r="F238" s="10"/>
    </row>
    <row r="239" spans="3:6" x14ac:dyDescent="0.25">
      <c r="C239" s="10"/>
      <c r="D239" s="10"/>
      <c r="E239" s="10"/>
      <c r="F239" s="10"/>
    </row>
    <row r="240" spans="3:6" x14ac:dyDescent="0.25">
      <c r="C240" s="10"/>
      <c r="D240" s="10"/>
      <c r="E240" s="10"/>
      <c r="F240" s="10"/>
    </row>
    <row r="241" spans="3:6" x14ac:dyDescent="0.25">
      <c r="C241" s="10"/>
      <c r="D241" s="10"/>
      <c r="E241" s="10"/>
      <c r="F241" s="10"/>
    </row>
    <row r="242" spans="3:6" x14ac:dyDescent="0.25">
      <c r="C242" s="10"/>
      <c r="D242" s="10"/>
      <c r="E242" s="10"/>
      <c r="F242" s="10"/>
    </row>
    <row r="243" spans="3:6" x14ac:dyDescent="0.25">
      <c r="C243" s="10"/>
      <c r="D243" s="10"/>
      <c r="E243" s="10"/>
      <c r="F243" s="10"/>
    </row>
    <row r="244" spans="3:6" x14ac:dyDescent="0.25">
      <c r="C244" s="10"/>
      <c r="D244" s="10"/>
      <c r="E244" s="10"/>
      <c r="F244" s="10"/>
    </row>
    <row r="245" spans="3:6" x14ac:dyDescent="0.25">
      <c r="C245" s="10"/>
      <c r="D245" s="10"/>
      <c r="E245" s="10"/>
      <c r="F245" s="10"/>
    </row>
    <row r="246" spans="3:6" x14ac:dyDescent="0.25">
      <c r="C246" s="10"/>
      <c r="D246" s="10"/>
      <c r="E246" s="10"/>
      <c r="F246" s="10"/>
    </row>
    <row r="247" spans="3:6" x14ac:dyDescent="0.25">
      <c r="C247" s="10"/>
      <c r="D247" s="10"/>
      <c r="E247" s="10"/>
      <c r="F247" s="10"/>
    </row>
    <row r="248" spans="3:6" x14ac:dyDescent="0.25">
      <c r="C248" s="10"/>
      <c r="D248" s="10"/>
      <c r="E248" s="10"/>
      <c r="F248" s="10"/>
    </row>
    <row r="249" spans="3:6" x14ac:dyDescent="0.25">
      <c r="C249" s="10"/>
      <c r="D249" s="10"/>
      <c r="E249" s="10"/>
      <c r="F249" s="10"/>
    </row>
    <row r="250" spans="3:6" x14ac:dyDescent="0.25">
      <c r="C250" s="10"/>
      <c r="D250" s="10"/>
      <c r="E250" s="10"/>
      <c r="F250" s="10"/>
    </row>
    <row r="251" spans="3:6" x14ac:dyDescent="0.25">
      <c r="C251" s="10"/>
      <c r="D251" s="10"/>
      <c r="E251" s="10"/>
      <c r="F251" s="10"/>
    </row>
    <row r="252" spans="3:6" x14ac:dyDescent="0.25">
      <c r="C252" s="10"/>
      <c r="D252" s="10"/>
      <c r="E252" s="10"/>
      <c r="F252" s="10"/>
    </row>
    <row r="253" spans="3:6" x14ac:dyDescent="0.25">
      <c r="C253" s="10"/>
      <c r="D253" s="10"/>
      <c r="E253" s="10"/>
      <c r="F253" s="10"/>
    </row>
    <row r="254" spans="3:6" x14ac:dyDescent="0.25">
      <c r="C254" s="10"/>
      <c r="D254" s="10"/>
      <c r="E254" s="10"/>
      <c r="F254" s="10"/>
    </row>
    <row r="255" spans="3:6" x14ac:dyDescent="0.25">
      <c r="C255" s="10"/>
      <c r="D255" s="10"/>
      <c r="E255" s="10"/>
      <c r="F255" s="10"/>
    </row>
    <row r="256" spans="3:6" x14ac:dyDescent="0.25">
      <c r="C256" s="10"/>
      <c r="D256" s="10"/>
      <c r="E256" s="10"/>
      <c r="F256" s="10"/>
    </row>
    <row r="257" spans="3:6" x14ac:dyDescent="0.25">
      <c r="C257" s="10"/>
      <c r="D257" s="10"/>
      <c r="E257" s="10"/>
      <c r="F257" s="10"/>
    </row>
    <row r="258" spans="3:6" x14ac:dyDescent="0.25">
      <c r="C258" s="10"/>
      <c r="D258" s="10"/>
      <c r="E258" s="10"/>
      <c r="F258" s="10"/>
    </row>
    <row r="259" spans="3:6" x14ac:dyDescent="0.25">
      <c r="C259" s="10"/>
      <c r="D259" s="10"/>
      <c r="E259" s="10"/>
      <c r="F259" s="10"/>
    </row>
    <row r="260" spans="3:6" x14ac:dyDescent="0.25">
      <c r="C260" s="10"/>
      <c r="D260" s="10"/>
      <c r="E260" s="10"/>
      <c r="F260" s="10"/>
    </row>
    <row r="261" spans="3:6" x14ac:dyDescent="0.25">
      <c r="C261" s="10"/>
      <c r="D261" s="10"/>
      <c r="E261" s="10"/>
      <c r="F261" s="10"/>
    </row>
    <row r="262" spans="3:6" x14ac:dyDescent="0.25">
      <c r="C262" s="10"/>
      <c r="D262" s="10"/>
      <c r="E262" s="10"/>
      <c r="F262" s="10"/>
    </row>
    <row r="263" spans="3:6" x14ac:dyDescent="0.25">
      <c r="C263" s="10"/>
      <c r="D263" s="10"/>
      <c r="E263" s="10"/>
      <c r="F263" s="10"/>
    </row>
    <row r="264" spans="3:6" x14ac:dyDescent="0.25">
      <c r="C264" s="10"/>
      <c r="D264" s="10"/>
      <c r="E264" s="10"/>
      <c r="F264" s="10"/>
    </row>
    <row r="265" spans="3:6" x14ac:dyDescent="0.25">
      <c r="C265" s="10"/>
      <c r="D265" s="10"/>
      <c r="E265" s="10"/>
      <c r="F265" s="10"/>
    </row>
    <row r="266" spans="3:6" x14ac:dyDescent="0.25">
      <c r="C266" s="10"/>
      <c r="D266" s="10"/>
      <c r="E266" s="10"/>
      <c r="F266" s="10"/>
    </row>
    <row r="267" spans="3:6" x14ac:dyDescent="0.25">
      <c r="C267" s="10"/>
      <c r="D267" s="10"/>
      <c r="E267" s="10"/>
      <c r="F267" s="10"/>
    </row>
    <row r="268" spans="3:6" x14ac:dyDescent="0.25">
      <c r="C268" s="10"/>
      <c r="D268" s="10"/>
      <c r="E268" s="10"/>
      <c r="F268" s="10"/>
    </row>
    <row r="269" spans="3:6" x14ac:dyDescent="0.25">
      <c r="C269" s="10"/>
      <c r="D269" s="10"/>
      <c r="E269" s="10"/>
      <c r="F269" s="10"/>
    </row>
    <row r="270" spans="3:6" x14ac:dyDescent="0.25">
      <c r="C270" s="10"/>
      <c r="D270" s="10"/>
      <c r="E270" s="10"/>
      <c r="F270" s="10"/>
    </row>
    <row r="271" spans="3:6" x14ac:dyDescent="0.25">
      <c r="C271" s="10"/>
      <c r="D271" s="10"/>
      <c r="E271" s="10"/>
      <c r="F271" s="10"/>
    </row>
    <row r="272" spans="3:6" x14ac:dyDescent="0.25">
      <c r="C272" s="10"/>
      <c r="D272" s="10"/>
      <c r="E272" s="10"/>
      <c r="F272" s="10"/>
    </row>
    <row r="273" spans="3:6" x14ac:dyDescent="0.25">
      <c r="C273" s="10"/>
      <c r="D273" s="10"/>
      <c r="E273" s="10"/>
      <c r="F273" s="10"/>
    </row>
    <row r="274" spans="3:6" x14ac:dyDescent="0.25">
      <c r="C274" s="10"/>
      <c r="D274" s="10"/>
      <c r="E274" s="10"/>
      <c r="F274" s="10"/>
    </row>
    <row r="275" spans="3:6" x14ac:dyDescent="0.25">
      <c r="C275" s="10"/>
      <c r="D275" s="10"/>
      <c r="E275" s="10"/>
      <c r="F275" s="10"/>
    </row>
    <row r="276" spans="3:6" x14ac:dyDescent="0.25">
      <c r="C276" s="10"/>
      <c r="D276" s="10"/>
      <c r="E276" s="10"/>
      <c r="F276" s="10"/>
    </row>
    <row r="277" spans="3:6" x14ac:dyDescent="0.25">
      <c r="C277" s="10"/>
      <c r="D277" s="10"/>
      <c r="E277" s="10"/>
      <c r="F277" s="10"/>
    </row>
    <row r="278" spans="3:6" x14ac:dyDescent="0.25">
      <c r="C278" s="10"/>
      <c r="D278" s="10"/>
      <c r="E278" s="10"/>
      <c r="F278" s="10"/>
    </row>
    <row r="279" spans="3:6" x14ac:dyDescent="0.25">
      <c r="C279" s="10"/>
      <c r="D279" s="10"/>
      <c r="E279" s="10"/>
      <c r="F279" s="10"/>
    </row>
    <row r="280" spans="3:6" x14ac:dyDescent="0.25">
      <c r="C280" s="10"/>
      <c r="D280" s="10"/>
      <c r="E280" s="10"/>
      <c r="F280" s="10"/>
    </row>
    <row r="281" spans="3:6" x14ac:dyDescent="0.25">
      <c r="C281" s="10"/>
      <c r="D281" s="10"/>
      <c r="E281" s="10"/>
      <c r="F281" s="10"/>
    </row>
    <row r="282" spans="3:6" x14ac:dyDescent="0.25">
      <c r="C282" s="10"/>
      <c r="D282" s="10"/>
      <c r="E282" s="10"/>
      <c r="F282" s="10"/>
    </row>
    <row r="283" spans="3:6" x14ac:dyDescent="0.25">
      <c r="C283" s="10"/>
      <c r="D283" s="10"/>
      <c r="E283" s="10"/>
      <c r="F283" s="10"/>
    </row>
    <row r="284" spans="3:6" x14ac:dyDescent="0.25">
      <c r="C284" s="10"/>
      <c r="D284" s="10"/>
      <c r="E284" s="10"/>
      <c r="F284" s="10"/>
    </row>
    <row r="285" spans="3:6" x14ac:dyDescent="0.25">
      <c r="C285" s="10"/>
      <c r="D285" s="10"/>
      <c r="E285" s="10"/>
      <c r="F285" s="10"/>
    </row>
    <row r="286" spans="3:6" x14ac:dyDescent="0.25">
      <c r="C286" s="10"/>
      <c r="D286" s="10"/>
      <c r="E286" s="10"/>
      <c r="F286" s="10"/>
    </row>
    <row r="287" spans="3:6" x14ac:dyDescent="0.25">
      <c r="C287" s="10"/>
      <c r="D287" s="10"/>
      <c r="E287" s="10"/>
      <c r="F287" s="10"/>
    </row>
    <row r="288" spans="3:6" x14ac:dyDescent="0.25">
      <c r="C288" s="10"/>
      <c r="D288" s="10"/>
      <c r="E288" s="10"/>
      <c r="F288" s="10"/>
    </row>
    <row r="289" spans="3:6" x14ac:dyDescent="0.25">
      <c r="C289" s="10"/>
      <c r="D289" s="10"/>
      <c r="E289" s="10"/>
      <c r="F289" s="10"/>
    </row>
    <row r="290" spans="3:6" x14ac:dyDescent="0.25">
      <c r="C290" s="10"/>
      <c r="D290" s="10"/>
      <c r="E290" s="10"/>
      <c r="F290" s="10"/>
    </row>
    <row r="291" spans="3:6" x14ac:dyDescent="0.25">
      <c r="C291" s="10"/>
      <c r="D291" s="10"/>
      <c r="E291" s="10"/>
      <c r="F291" s="10"/>
    </row>
    <row r="292" spans="3:6" x14ac:dyDescent="0.25">
      <c r="C292" s="10"/>
      <c r="D292" s="10"/>
      <c r="E292" s="10"/>
      <c r="F292" s="10"/>
    </row>
    <row r="293" spans="3:6" x14ac:dyDescent="0.25">
      <c r="C293" s="10"/>
      <c r="D293" s="10"/>
      <c r="E293" s="10"/>
      <c r="F293" s="10"/>
    </row>
    <row r="294" spans="3:6" x14ac:dyDescent="0.25">
      <c r="C294" s="10"/>
      <c r="D294" s="10"/>
      <c r="E294" s="10"/>
      <c r="F294" s="10"/>
    </row>
    <row r="295" spans="3:6" x14ac:dyDescent="0.25">
      <c r="C295" s="10"/>
      <c r="D295" s="10"/>
      <c r="E295" s="10"/>
      <c r="F295" s="10"/>
    </row>
    <row r="296" spans="3:6" x14ac:dyDescent="0.25">
      <c r="C296" s="10"/>
      <c r="D296" s="10"/>
      <c r="E296" s="10"/>
      <c r="F296" s="10"/>
    </row>
    <row r="297" spans="3:6" x14ac:dyDescent="0.25">
      <c r="C297" s="10"/>
      <c r="D297" s="10"/>
      <c r="E297" s="10"/>
      <c r="F297" s="10"/>
    </row>
    <row r="298" spans="3:6" x14ac:dyDescent="0.25">
      <c r="C298" s="10"/>
      <c r="D298" s="10"/>
      <c r="E298" s="10"/>
      <c r="F298" s="10"/>
    </row>
    <row r="299" spans="3:6" x14ac:dyDescent="0.25">
      <c r="C299" s="10"/>
      <c r="D299" s="10"/>
      <c r="E299" s="10"/>
      <c r="F299" s="10"/>
    </row>
    <row r="300" spans="3:6" x14ac:dyDescent="0.25">
      <c r="C300" s="10"/>
      <c r="D300" s="10"/>
      <c r="E300" s="10"/>
      <c r="F300" s="10"/>
    </row>
    <row r="301" spans="3:6" x14ac:dyDescent="0.25">
      <c r="C301" s="10"/>
      <c r="D301" s="10"/>
      <c r="E301" s="10"/>
      <c r="F301" s="10"/>
    </row>
    <row r="302" spans="3:6" x14ac:dyDescent="0.25">
      <c r="C302" s="10"/>
      <c r="D302" s="10"/>
      <c r="E302" s="10"/>
      <c r="F302" s="10"/>
    </row>
    <row r="303" spans="3:6" x14ac:dyDescent="0.25">
      <c r="C303" s="10"/>
      <c r="D303" s="10"/>
      <c r="E303" s="10"/>
      <c r="F303" s="10"/>
    </row>
    <row r="304" spans="3:6" x14ac:dyDescent="0.25">
      <c r="C304" s="10"/>
      <c r="D304" s="10"/>
      <c r="E304" s="10"/>
      <c r="F304" s="10"/>
    </row>
    <row r="305" spans="3:6" x14ac:dyDescent="0.25">
      <c r="C305" s="10"/>
      <c r="D305" s="10"/>
      <c r="E305" s="10"/>
      <c r="F305" s="10"/>
    </row>
    <row r="306" spans="3:6" x14ac:dyDescent="0.25">
      <c r="C306" s="10"/>
      <c r="D306" s="10"/>
      <c r="E306" s="10"/>
      <c r="F306" s="10"/>
    </row>
    <row r="307" spans="3:6" x14ac:dyDescent="0.25">
      <c r="C307" s="10"/>
      <c r="D307" s="10"/>
      <c r="E307" s="10"/>
      <c r="F307" s="10"/>
    </row>
    <row r="308" spans="3:6" x14ac:dyDescent="0.25">
      <c r="C308" s="10"/>
      <c r="D308" s="10"/>
      <c r="E308" s="10"/>
      <c r="F308" s="10"/>
    </row>
    <row r="309" spans="3:6" x14ac:dyDescent="0.25">
      <c r="C309" s="10"/>
      <c r="D309" s="10"/>
      <c r="E309" s="10"/>
      <c r="F309" s="10"/>
    </row>
    <row r="310" spans="3:6" x14ac:dyDescent="0.25">
      <c r="C310" s="10"/>
      <c r="D310" s="10"/>
      <c r="E310" s="10"/>
      <c r="F310" s="10"/>
    </row>
    <row r="311" spans="3:6" x14ac:dyDescent="0.25">
      <c r="C311" s="10"/>
      <c r="D311" s="10"/>
      <c r="E311" s="10"/>
      <c r="F311" s="10"/>
    </row>
    <row r="312" spans="3:6" x14ac:dyDescent="0.25">
      <c r="C312" s="10"/>
      <c r="D312" s="10"/>
      <c r="E312" s="10"/>
      <c r="F312" s="10"/>
    </row>
    <row r="313" spans="3:6" x14ac:dyDescent="0.25">
      <c r="C313" s="10"/>
      <c r="D313" s="10"/>
      <c r="E313" s="10"/>
      <c r="F313" s="10"/>
    </row>
    <row r="314" spans="3:6" x14ac:dyDescent="0.25">
      <c r="C314" s="10"/>
      <c r="D314" s="10"/>
      <c r="E314" s="10"/>
      <c r="F314" s="10"/>
    </row>
    <row r="315" spans="3:6" x14ac:dyDescent="0.25">
      <c r="C315" s="10"/>
      <c r="D315" s="10"/>
      <c r="E315" s="10"/>
      <c r="F315" s="10"/>
    </row>
    <row r="316" spans="3:6" x14ac:dyDescent="0.25">
      <c r="C316" s="10"/>
      <c r="D316" s="10"/>
      <c r="E316" s="10"/>
      <c r="F316" s="10"/>
    </row>
    <row r="317" spans="3:6" x14ac:dyDescent="0.25">
      <c r="C317" s="10"/>
      <c r="D317" s="10"/>
      <c r="E317" s="10"/>
      <c r="F317" s="10"/>
    </row>
    <row r="318" spans="3:6" x14ac:dyDescent="0.25">
      <c r="C318" s="10"/>
      <c r="D318" s="10"/>
      <c r="E318" s="10"/>
      <c r="F318" s="10"/>
    </row>
    <row r="319" spans="3:6" x14ac:dyDescent="0.25">
      <c r="C319" s="10"/>
      <c r="D319" s="10"/>
      <c r="E319" s="10"/>
      <c r="F319" s="10"/>
    </row>
    <row r="320" spans="3:6" x14ac:dyDescent="0.25">
      <c r="C320" s="10"/>
      <c r="D320" s="10"/>
      <c r="E320" s="10"/>
      <c r="F320" s="10"/>
    </row>
    <row r="321" spans="3:6" x14ac:dyDescent="0.25">
      <c r="C321" s="10"/>
      <c r="D321" s="10"/>
      <c r="E321" s="10"/>
      <c r="F321" s="10"/>
    </row>
    <row r="322" spans="3:6" x14ac:dyDescent="0.25">
      <c r="C322" s="10"/>
      <c r="D322" s="10"/>
      <c r="E322" s="10"/>
      <c r="F322" s="10"/>
    </row>
    <row r="323" spans="3:6" x14ac:dyDescent="0.25">
      <c r="C323" s="10"/>
      <c r="D323" s="10"/>
      <c r="E323" s="10"/>
      <c r="F323" s="10"/>
    </row>
    <row r="324" spans="3:6" x14ac:dyDescent="0.25">
      <c r="C324" s="10"/>
      <c r="D324" s="10"/>
      <c r="E324" s="10"/>
      <c r="F324" s="10"/>
    </row>
    <row r="325" spans="3:6" x14ac:dyDescent="0.25">
      <c r="C325" s="10"/>
      <c r="D325" s="10"/>
      <c r="E325" s="10"/>
      <c r="F325" s="10"/>
    </row>
    <row r="326" spans="3:6" x14ac:dyDescent="0.25">
      <c r="C326" s="10"/>
      <c r="D326" s="10"/>
      <c r="E326" s="10"/>
      <c r="F326" s="10"/>
    </row>
    <row r="327" spans="3:6" x14ac:dyDescent="0.25">
      <c r="C327" s="10"/>
      <c r="D327" s="10"/>
      <c r="E327" s="10"/>
      <c r="F327" s="10"/>
    </row>
    <row r="328" spans="3:6" x14ac:dyDescent="0.25">
      <c r="C328" s="10"/>
      <c r="D328" s="10"/>
      <c r="E328" s="10"/>
      <c r="F328" s="10"/>
    </row>
    <row r="329" spans="3:6" x14ac:dyDescent="0.25">
      <c r="C329" s="10"/>
      <c r="D329" s="10"/>
      <c r="E329" s="10"/>
      <c r="F329" s="10"/>
    </row>
    <row r="330" spans="3:6" x14ac:dyDescent="0.25">
      <c r="C330" s="10"/>
      <c r="D330" s="10"/>
      <c r="E330" s="10"/>
      <c r="F330" s="10"/>
    </row>
    <row r="331" spans="3:6" x14ac:dyDescent="0.25">
      <c r="C331" s="10"/>
      <c r="D331" s="10"/>
      <c r="E331" s="10"/>
      <c r="F331" s="10"/>
    </row>
    <row r="332" spans="3:6" x14ac:dyDescent="0.25">
      <c r="C332" s="10"/>
      <c r="D332" s="10"/>
      <c r="E332" s="10"/>
      <c r="F332" s="10"/>
    </row>
    <row r="333" spans="3:6" x14ac:dyDescent="0.25">
      <c r="C333" s="10"/>
      <c r="D333" s="10"/>
      <c r="E333" s="10"/>
      <c r="F333" s="10"/>
    </row>
    <row r="334" spans="3:6" x14ac:dyDescent="0.25">
      <c r="C334" s="10"/>
      <c r="D334" s="10"/>
      <c r="E334" s="10"/>
      <c r="F334" s="10"/>
    </row>
    <row r="335" spans="3:6" x14ac:dyDescent="0.25">
      <c r="C335" s="10"/>
      <c r="D335" s="10"/>
      <c r="E335" s="10"/>
      <c r="F335" s="10"/>
    </row>
    <row r="336" spans="3:6" x14ac:dyDescent="0.25">
      <c r="C336" s="10"/>
      <c r="D336" s="10"/>
      <c r="E336" s="10"/>
      <c r="F336" s="10"/>
    </row>
    <row r="337" spans="3:6" x14ac:dyDescent="0.25">
      <c r="C337" s="10"/>
      <c r="D337" s="10"/>
      <c r="E337" s="10"/>
      <c r="F337" s="10"/>
    </row>
    <row r="338" spans="3:6" x14ac:dyDescent="0.25">
      <c r="C338" s="10"/>
      <c r="D338" s="10"/>
      <c r="E338" s="10"/>
      <c r="F338" s="10"/>
    </row>
    <row r="339" spans="3:6" x14ac:dyDescent="0.25">
      <c r="C339" s="10"/>
      <c r="D339" s="10"/>
      <c r="E339" s="10"/>
      <c r="F339" s="10"/>
    </row>
    <row r="340" spans="3:6" x14ac:dyDescent="0.25">
      <c r="C340" s="10"/>
      <c r="D340" s="10"/>
      <c r="E340" s="10"/>
      <c r="F340" s="10"/>
    </row>
    <row r="341" spans="3:6" x14ac:dyDescent="0.25">
      <c r="C341" s="10"/>
      <c r="D341" s="10"/>
      <c r="E341" s="10"/>
      <c r="F341" s="10"/>
    </row>
    <row r="342" spans="3:6" x14ac:dyDescent="0.25">
      <c r="C342" s="10"/>
      <c r="D342" s="10"/>
      <c r="E342" s="10"/>
      <c r="F342" s="10"/>
    </row>
    <row r="343" spans="3:6" x14ac:dyDescent="0.25">
      <c r="C343" s="10"/>
      <c r="D343" s="10"/>
      <c r="E343" s="10"/>
      <c r="F343" s="10"/>
    </row>
    <row r="344" spans="3:6" x14ac:dyDescent="0.25">
      <c r="C344" s="10"/>
      <c r="D344" s="10"/>
      <c r="E344" s="10"/>
      <c r="F344" s="10"/>
    </row>
    <row r="345" spans="3:6" x14ac:dyDescent="0.25">
      <c r="C345" s="10"/>
      <c r="D345" s="10"/>
      <c r="E345" s="10"/>
      <c r="F345" s="10"/>
    </row>
    <row r="346" spans="3:6" x14ac:dyDescent="0.25">
      <c r="C346" s="10"/>
      <c r="D346" s="10"/>
      <c r="E346" s="10"/>
      <c r="F346" s="10"/>
    </row>
    <row r="347" spans="3:6" x14ac:dyDescent="0.25">
      <c r="C347" s="10"/>
      <c r="D347" s="10"/>
      <c r="E347" s="10"/>
      <c r="F347" s="10"/>
    </row>
    <row r="348" spans="3:6" x14ac:dyDescent="0.25">
      <c r="C348" s="10"/>
      <c r="D348" s="10"/>
      <c r="E348" s="10"/>
      <c r="F348" s="10"/>
    </row>
    <row r="349" spans="3:6" x14ac:dyDescent="0.25">
      <c r="C349" s="10"/>
      <c r="D349" s="10"/>
      <c r="E349" s="10"/>
      <c r="F349" s="10"/>
    </row>
    <row r="350" spans="3:6" x14ac:dyDescent="0.25">
      <c r="C350" s="10"/>
      <c r="D350" s="10"/>
      <c r="E350" s="10"/>
      <c r="F350" s="10"/>
    </row>
    <row r="351" spans="3:6" x14ac:dyDescent="0.25">
      <c r="C351" s="10"/>
      <c r="D351" s="10"/>
      <c r="E351" s="10"/>
      <c r="F351" s="10"/>
    </row>
    <row r="352" spans="3:6" x14ac:dyDescent="0.25">
      <c r="C352" s="10"/>
      <c r="D352" s="10"/>
      <c r="E352" s="10"/>
      <c r="F352" s="10"/>
    </row>
    <row r="353" spans="3:6" x14ac:dyDescent="0.25">
      <c r="C353" s="10"/>
      <c r="D353" s="10"/>
      <c r="E353" s="10"/>
      <c r="F353" s="10"/>
    </row>
    <row r="354" spans="3:6" x14ac:dyDescent="0.25">
      <c r="C354" s="10"/>
      <c r="D354" s="10"/>
      <c r="E354" s="10"/>
      <c r="F354" s="10"/>
    </row>
    <row r="355" spans="3:6" x14ac:dyDescent="0.25">
      <c r="C355" s="10"/>
      <c r="D355" s="10"/>
      <c r="E355" s="10"/>
      <c r="F355" s="10"/>
    </row>
    <row r="356" spans="3:6" x14ac:dyDescent="0.25">
      <c r="C356" s="10"/>
      <c r="D356" s="10"/>
      <c r="E356" s="10"/>
      <c r="F356" s="10"/>
    </row>
    <row r="357" spans="3:6" x14ac:dyDescent="0.25">
      <c r="C357" s="10"/>
      <c r="D357" s="10"/>
      <c r="E357" s="10"/>
      <c r="F357" s="10"/>
    </row>
    <row r="358" spans="3:6" x14ac:dyDescent="0.25">
      <c r="C358" s="10"/>
      <c r="D358" s="10"/>
      <c r="E358" s="10"/>
      <c r="F358" s="10"/>
    </row>
    <row r="359" spans="3:6" x14ac:dyDescent="0.25">
      <c r="C359" s="10"/>
      <c r="D359" s="10"/>
      <c r="E359" s="10"/>
      <c r="F359" s="10"/>
    </row>
    <row r="360" spans="3:6" x14ac:dyDescent="0.25">
      <c r="C360" s="10"/>
      <c r="D360" s="10"/>
      <c r="E360" s="10"/>
      <c r="F360" s="10"/>
    </row>
    <row r="361" spans="3:6" x14ac:dyDescent="0.25">
      <c r="C361" s="10"/>
      <c r="D361" s="10"/>
      <c r="E361" s="10"/>
      <c r="F361" s="10"/>
    </row>
    <row r="362" spans="3:6" x14ac:dyDescent="0.25">
      <c r="C362" s="10"/>
      <c r="D362" s="10"/>
      <c r="E362" s="10"/>
      <c r="F362" s="10"/>
    </row>
    <row r="363" spans="3:6" x14ac:dyDescent="0.25">
      <c r="C363" s="10"/>
      <c r="D363" s="10"/>
      <c r="E363" s="10"/>
      <c r="F363" s="10"/>
    </row>
    <row r="364" spans="3:6" x14ac:dyDescent="0.25">
      <c r="C364" s="10"/>
      <c r="D364" s="10"/>
      <c r="E364" s="10"/>
      <c r="F364" s="10"/>
    </row>
    <row r="365" spans="3:6" x14ac:dyDescent="0.25">
      <c r="C365" s="10"/>
      <c r="D365" s="10"/>
      <c r="E365" s="10"/>
      <c r="F365" s="10"/>
    </row>
    <row r="366" spans="3:6" x14ac:dyDescent="0.25">
      <c r="C366" s="10"/>
      <c r="D366" s="10"/>
      <c r="E366" s="10"/>
      <c r="F366" s="10"/>
    </row>
    <row r="367" spans="3:6" x14ac:dyDescent="0.25">
      <c r="C367" s="10"/>
      <c r="D367" s="10"/>
      <c r="E367" s="10"/>
      <c r="F367" s="10"/>
    </row>
    <row r="368" spans="3:6" x14ac:dyDescent="0.25">
      <c r="C368" s="10"/>
      <c r="D368" s="10"/>
      <c r="E368" s="10"/>
      <c r="F368" s="10"/>
    </row>
    <row r="369" spans="3:6" x14ac:dyDescent="0.25">
      <c r="C369" s="10"/>
      <c r="D369" s="10"/>
      <c r="E369" s="10"/>
      <c r="F369" s="10"/>
    </row>
    <row r="370" spans="3:6" x14ac:dyDescent="0.25">
      <c r="C370" s="10"/>
      <c r="D370" s="10"/>
      <c r="E370" s="10"/>
      <c r="F370" s="10"/>
    </row>
    <row r="371" spans="3:6" x14ac:dyDescent="0.25">
      <c r="C371" s="10"/>
      <c r="D371" s="10"/>
      <c r="E371" s="10"/>
      <c r="F371" s="10"/>
    </row>
    <row r="372" spans="3:6" x14ac:dyDescent="0.25">
      <c r="C372" s="10"/>
      <c r="D372" s="10"/>
      <c r="E372" s="10"/>
      <c r="F372" s="10"/>
    </row>
    <row r="373" spans="3:6" x14ac:dyDescent="0.25">
      <c r="C373" s="10"/>
      <c r="D373" s="10"/>
      <c r="E373" s="10"/>
      <c r="F373" s="10"/>
    </row>
    <row r="374" spans="3:6" x14ac:dyDescent="0.25">
      <c r="C374" s="10"/>
      <c r="D374" s="10"/>
      <c r="E374" s="10"/>
      <c r="F374" s="10"/>
    </row>
    <row r="375" spans="3:6" x14ac:dyDescent="0.25">
      <c r="C375" s="10"/>
      <c r="D375" s="10"/>
      <c r="E375" s="10"/>
      <c r="F375" s="10"/>
    </row>
    <row r="376" spans="3:6" x14ac:dyDescent="0.25">
      <c r="C376" s="10"/>
      <c r="D376" s="10"/>
      <c r="E376" s="10"/>
      <c r="F376" s="10"/>
    </row>
    <row r="377" spans="3:6" x14ac:dyDescent="0.25">
      <c r="C377" s="10"/>
      <c r="D377" s="10"/>
      <c r="E377" s="10"/>
      <c r="F377" s="10"/>
    </row>
    <row r="378" spans="3:6" x14ac:dyDescent="0.25">
      <c r="C378" s="10"/>
      <c r="D378" s="10"/>
      <c r="E378" s="10"/>
      <c r="F378" s="10"/>
    </row>
    <row r="379" spans="3:6" x14ac:dyDescent="0.25">
      <c r="C379" s="10"/>
      <c r="D379" s="10"/>
      <c r="E379" s="10"/>
      <c r="F379" s="10"/>
    </row>
    <row r="380" spans="3:6" x14ac:dyDescent="0.25">
      <c r="C380" s="10"/>
      <c r="D380" s="10"/>
      <c r="E380" s="10"/>
      <c r="F380" s="10"/>
    </row>
    <row r="381" spans="3:6" x14ac:dyDescent="0.25">
      <c r="C381" s="10"/>
      <c r="D381" s="10"/>
      <c r="E381" s="10"/>
      <c r="F381" s="10"/>
    </row>
    <row r="382" spans="3:6" x14ac:dyDescent="0.25">
      <c r="C382" s="10"/>
      <c r="D382" s="10"/>
      <c r="E382" s="10"/>
      <c r="F382" s="10"/>
    </row>
    <row r="383" spans="3:6" x14ac:dyDescent="0.25">
      <c r="C383" s="10"/>
      <c r="D383" s="10"/>
      <c r="E383" s="10"/>
      <c r="F383" s="10"/>
    </row>
    <row r="384" spans="3:6" x14ac:dyDescent="0.25">
      <c r="C384" s="10"/>
      <c r="D384" s="10"/>
      <c r="E384" s="10"/>
      <c r="F384" s="10"/>
    </row>
    <row r="385" spans="3:6" x14ac:dyDescent="0.25">
      <c r="C385" s="10"/>
      <c r="D385" s="10"/>
      <c r="E385" s="10"/>
      <c r="F385" s="10"/>
    </row>
    <row r="386" spans="3:6" x14ac:dyDescent="0.25">
      <c r="C386" s="10"/>
      <c r="D386" s="10"/>
      <c r="E386" s="10"/>
      <c r="F386" s="10"/>
    </row>
    <row r="387" spans="3:6" x14ac:dyDescent="0.25">
      <c r="C387" s="10"/>
      <c r="D387" s="10"/>
      <c r="E387" s="10"/>
      <c r="F387" s="10"/>
    </row>
    <row r="388" spans="3:6" x14ac:dyDescent="0.25">
      <c r="C388" s="10"/>
      <c r="D388" s="10"/>
      <c r="E388" s="10"/>
      <c r="F388" s="10"/>
    </row>
    <row r="389" spans="3:6" x14ac:dyDescent="0.25">
      <c r="C389" s="10"/>
      <c r="D389" s="10"/>
      <c r="E389" s="10"/>
      <c r="F389" s="10"/>
    </row>
    <row r="390" spans="3:6" x14ac:dyDescent="0.25">
      <c r="C390" s="10"/>
      <c r="D390" s="10"/>
      <c r="E390" s="10"/>
      <c r="F390" s="10"/>
    </row>
    <row r="391" spans="3:6" x14ac:dyDescent="0.25">
      <c r="C391" s="10"/>
      <c r="D391" s="10"/>
      <c r="E391" s="10"/>
      <c r="F391" s="10"/>
    </row>
    <row r="392" spans="3:6" x14ac:dyDescent="0.25">
      <c r="C392" s="10"/>
      <c r="D392" s="10"/>
      <c r="E392" s="10"/>
      <c r="F392" s="10"/>
    </row>
    <row r="393" spans="3:6" x14ac:dyDescent="0.25">
      <c r="C393" s="10"/>
      <c r="D393" s="10"/>
      <c r="E393" s="10"/>
      <c r="F393" s="10"/>
    </row>
    <row r="394" spans="3:6" x14ac:dyDescent="0.25">
      <c r="C394" s="10"/>
      <c r="D394" s="10"/>
      <c r="E394" s="10"/>
      <c r="F394" s="10"/>
    </row>
    <row r="395" spans="3:6" x14ac:dyDescent="0.25">
      <c r="C395" s="10"/>
      <c r="D395" s="10"/>
      <c r="E395" s="10"/>
      <c r="F395" s="10"/>
    </row>
    <row r="396" spans="3:6" x14ac:dyDescent="0.25">
      <c r="C396" s="10"/>
      <c r="D396" s="10"/>
      <c r="E396" s="10"/>
      <c r="F396" s="10"/>
    </row>
    <row r="397" spans="3:6" x14ac:dyDescent="0.25">
      <c r="C397" s="10"/>
      <c r="D397" s="10"/>
      <c r="E397" s="10"/>
      <c r="F397" s="10"/>
    </row>
    <row r="398" spans="3:6" x14ac:dyDescent="0.25">
      <c r="C398" s="10"/>
      <c r="D398" s="10"/>
      <c r="E398" s="10"/>
      <c r="F398" s="10"/>
    </row>
    <row r="399" spans="3:6" x14ac:dyDescent="0.25">
      <c r="C399" s="10"/>
      <c r="D399" s="10"/>
      <c r="E399" s="10"/>
      <c r="F399" s="10"/>
    </row>
    <row r="400" spans="3:6" x14ac:dyDescent="0.25">
      <c r="C400" s="10"/>
      <c r="D400" s="10"/>
      <c r="E400" s="10"/>
      <c r="F400" s="10"/>
    </row>
    <row r="401" spans="3:6" x14ac:dyDescent="0.25">
      <c r="C401" s="10"/>
      <c r="D401" s="10"/>
      <c r="E401" s="10"/>
      <c r="F401" s="10"/>
    </row>
    <row r="402" spans="3:6" x14ac:dyDescent="0.25">
      <c r="C402" s="10"/>
      <c r="D402" s="10"/>
      <c r="E402" s="10"/>
      <c r="F402" s="10"/>
    </row>
    <row r="403" spans="3:6" x14ac:dyDescent="0.25">
      <c r="C403" s="10"/>
      <c r="D403" s="10"/>
      <c r="E403" s="10"/>
      <c r="F403" s="10"/>
    </row>
    <row r="404" spans="3:6" x14ac:dyDescent="0.25">
      <c r="C404" s="10"/>
      <c r="D404" s="10"/>
      <c r="E404" s="10"/>
      <c r="F404" s="10"/>
    </row>
    <row r="405" spans="3:6" x14ac:dyDescent="0.25">
      <c r="C405" s="10"/>
      <c r="D405" s="10"/>
      <c r="E405" s="10"/>
      <c r="F405" s="10"/>
    </row>
    <row r="406" spans="3:6" x14ac:dyDescent="0.25">
      <c r="C406" s="10"/>
      <c r="D406" s="10"/>
      <c r="E406" s="10"/>
      <c r="F406" s="10"/>
    </row>
    <row r="407" spans="3:6" x14ac:dyDescent="0.25">
      <c r="C407" s="10"/>
      <c r="D407" s="10"/>
      <c r="E407" s="10"/>
      <c r="F407" s="10"/>
    </row>
    <row r="408" spans="3:6" x14ac:dyDescent="0.25">
      <c r="C408" s="10"/>
      <c r="D408" s="10"/>
      <c r="E408" s="10"/>
      <c r="F408" s="10"/>
    </row>
    <row r="409" spans="3:6" x14ac:dyDescent="0.25">
      <c r="C409" s="10"/>
      <c r="D409" s="10"/>
      <c r="E409" s="10"/>
      <c r="F409" s="10"/>
    </row>
    <row r="410" spans="3:6" x14ac:dyDescent="0.25">
      <c r="C410" s="10"/>
      <c r="D410" s="10"/>
      <c r="E410" s="10"/>
      <c r="F410" s="10"/>
    </row>
    <row r="411" spans="3:6" x14ac:dyDescent="0.25">
      <c r="C411" s="10"/>
      <c r="D411" s="10"/>
      <c r="E411" s="10"/>
      <c r="F411" s="10"/>
    </row>
    <row r="412" spans="3:6" x14ac:dyDescent="0.25">
      <c r="C412" s="10"/>
      <c r="D412" s="10"/>
      <c r="E412" s="10"/>
      <c r="F412" s="10"/>
    </row>
    <row r="413" spans="3:6" x14ac:dyDescent="0.25">
      <c r="C413" s="10"/>
      <c r="D413" s="10"/>
      <c r="E413" s="10"/>
      <c r="F413" s="10"/>
    </row>
    <row r="414" spans="3:6" x14ac:dyDescent="0.25">
      <c r="C414" s="10"/>
      <c r="D414" s="10"/>
      <c r="E414" s="10"/>
      <c r="F414" s="10"/>
    </row>
    <row r="415" spans="3:6" x14ac:dyDescent="0.25">
      <c r="C415" s="10"/>
      <c r="D415" s="10"/>
      <c r="E415" s="10"/>
      <c r="F415" s="10"/>
    </row>
    <row r="416" spans="3:6" x14ac:dyDescent="0.25">
      <c r="C416" s="10"/>
      <c r="D416" s="10"/>
      <c r="E416" s="10"/>
      <c r="F416" s="10"/>
    </row>
    <row r="417" spans="3:6" x14ac:dyDescent="0.25">
      <c r="C417" s="10"/>
      <c r="D417" s="10"/>
      <c r="E417" s="10"/>
      <c r="F417" s="10"/>
    </row>
    <row r="418" spans="3:6" x14ac:dyDescent="0.25">
      <c r="C418" s="10"/>
      <c r="D418" s="10"/>
      <c r="E418" s="10"/>
      <c r="F418" s="10"/>
    </row>
    <row r="419" spans="3:6" x14ac:dyDescent="0.25">
      <c r="C419" s="10"/>
      <c r="D419" s="10"/>
      <c r="E419" s="10"/>
      <c r="F419" s="10"/>
    </row>
    <row r="420" spans="3:6" x14ac:dyDescent="0.25">
      <c r="C420" s="10"/>
      <c r="D420" s="10"/>
      <c r="E420" s="10"/>
      <c r="F420" s="10"/>
    </row>
    <row r="421" spans="3:6" x14ac:dyDescent="0.25">
      <c r="C421" s="10"/>
      <c r="D421" s="10"/>
      <c r="E421" s="10"/>
      <c r="F421" s="10"/>
    </row>
    <row r="422" spans="3:6" x14ac:dyDescent="0.25">
      <c r="C422" s="10"/>
      <c r="D422" s="10"/>
      <c r="E422" s="10"/>
      <c r="F422" s="10"/>
    </row>
    <row r="423" spans="3:6" x14ac:dyDescent="0.25">
      <c r="C423" s="10"/>
      <c r="D423" s="10"/>
      <c r="E423" s="10"/>
      <c r="F423" s="10"/>
    </row>
    <row r="424" spans="3:6" x14ac:dyDescent="0.25">
      <c r="C424" s="10"/>
      <c r="D424" s="10"/>
      <c r="E424" s="10"/>
      <c r="F424" s="10"/>
    </row>
    <row r="425" spans="3:6" x14ac:dyDescent="0.25">
      <c r="C425" s="10"/>
      <c r="D425" s="10"/>
      <c r="E425" s="10"/>
      <c r="F425" s="10"/>
    </row>
    <row r="426" spans="3:6" x14ac:dyDescent="0.25">
      <c r="C426" s="10"/>
      <c r="D426" s="10"/>
      <c r="E426" s="10"/>
      <c r="F426" s="10"/>
    </row>
    <row r="427" spans="3:6" x14ac:dyDescent="0.25">
      <c r="C427" s="10"/>
      <c r="D427" s="10"/>
      <c r="E427" s="10"/>
      <c r="F427" s="10"/>
    </row>
    <row r="428" spans="3:6" x14ac:dyDescent="0.25">
      <c r="C428" s="10"/>
      <c r="D428" s="10"/>
      <c r="E428" s="10"/>
      <c r="F428" s="10"/>
    </row>
    <row r="429" spans="3:6" x14ac:dyDescent="0.25">
      <c r="C429" s="10"/>
      <c r="D429" s="10"/>
      <c r="E429" s="10"/>
      <c r="F429" s="10"/>
    </row>
    <row r="430" spans="3:6" x14ac:dyDescent="0.25">
      <c r="C430" s="10"/>
      <c r="D430" s="10"/>
      <c r="E430" s="10"/>
      <c r="F430" s="10"/>
    </row>
    <row r="431" spans="3:6" x14ac:dyDescent="0.25">
      <c r="C431" s="10"/>
      <c r="D431" s="10"/>
      <c r="E431" s="10"/>
      <c r="F431" s="10"/>
    </row>
    <row r="432" spans="3:6" x14ac:dyDescent="0.25">
      <c r="C432" s="10"/>
      <c r="D432" s="10"/>
      <c r="E432" s="10"/>
      <c r="F432" s="10"/>
    </row>
    <row r="433" spans="3:6" x14ac:dyDescent="0.25">
      <c r="C433" s="10"/>
      <c r="D433" s="10"/>
      <c r="E433" s="10"/>
      <c r="F433" s="10"/>
    </row>
    <row r="434" spans="3:6" x14ac:dyDescent="0.25">
      <c r="C434" s="10"/>
      <c r="D434" s="10"/>
      <c r="E434" s="10"/>
      <c r="F434" s="10"/>
    </row>
    <row r="435" spans="3:6" x14ac:dyDescent="0.25">
      <c r="C435" s="10"/>
      <c r="D435" s="10"/>
      <c r="E435" s="10"/>
      <c r="F435" s="10"/>
    </row>
    <row r="436" spans="3:6" x14ac:dyDescent="0.25">
      <c r="C436" s="10"/>
      <c r="D436" s="10"/>
      <c r="E436" s="10"/>
      <c r="F436" s="10"/>
    </row>
    <row r="437" spans="3:6" x14ac:dyDescent="0.25">
      <c r="C437" s="10"/>
      <c r="D437" s="10"/>
      <c r="E437" s="10"/>
      <c r="F437" s="10"/>
    </row>
    <row r="438" spans="3:6" x14ac:dyDescent="0.25">
      <c r="C438" s="10"/>
      <c r="D438" s="10"/>
      <c r="E438" s="10"/>
      <c r="F438" s="10"/>
    </row>
    <row r="439" spans="3:6" x14ac:dyDescent="0.25">
      <c r="C439" s="10"/>
      <c r="D439" s="10"/>
      <c r="E439" s="10"/>
      <c r="F439" s="10"/>
    </row>
    <row r="440" spans="3:6" x14ac:dyDescent="0.25">
      <c r="C440" s="10"/>
      <c r="D440" s="10"/>
      <c r="E440" s="10"/>
      <c r="F440" s="10"/>
    </row>
    <row r="441" spans="3:6" x14ac:dyDescent="0.25">
      <c r="C441" s="10"/>
      <c r="D441" s="10"/>
      <c r="E441" s="10"/>
      <c r="F441" s="10"/>
    </row>
    <row r="442" spans="3:6" x14ac:dyDescent="0.25">
      <c r="C442" s="10"/>
      <c r="D442" s="10"/>
      <c r="E442" s="10"/>
      <c r="F442" s="10"/>
    </row>
    <row r="443" spans="3:6" x14ac:dyDescent="0.25">
      <c r="C443" s="10"/>
      <c r="D443" s="10"/>
      <c r="E443" s="10"/>
      <c r="F443" s="10"/>
    </row>
    <row r="444" spans="3:6" x14ac:dyDescent="0.25">
      <c r="C444" s="10"/>
      <c r="D444" s="10"/>
      <c r="E444" s="10"/>
      <c r="F444" s="10"/>
    </row>
    <row r="445" spans="3:6" x14ac:dyDescent="0.25">
      <c r="C445" s="10"/>
      <c r="D445" s="10"/>
      <c r="E445" s="10"/>
      <c r="F445" s="10"/>
    </row>
    <row r="446" spans="3:6" x14ac:dyDescent="0.25">
      <c r="C446" s="10"/>
      <c r="D446" s="10"/>
      <c r="E446" s="10"/>
      <c r="F446" s="10"/>
    </row>
    <row r="447" spans="3:6" x14ac:dyDescent="0.25">
      <c r="C447" s="10"/>
      <c r="D447" s="10"/>
      <c r="E447" s="10"/>
      <c r="F447" s="10"/>
    </row>
    <row r="448" spans="3:6" x14ac:dyDescent="0.25">
      <c r="C448" s="10"/>
      <c r="D448" s="10"/>
      <c r="E448" s="10"/>
      <c r="F448" s="10"/>
    </row>
    <row r="449" spans="3:6" x14ac:dyDescent="0.25">
      <c r="C449" s="10"/>
      <c r="D449" s="10"/>
      <c r="E449" s="10"/>
      <c r="F449" s="10"/>
    </row>
    <row r="450" spans="3:6" x14ac:dyDescent="0.25">
      <c r="C450" s="10"/>
      <c r="D450" s="10"/>
      <c r="E450" s="10"/>
      <c r="F450" s="10"/>
    </row>
    <row r="451" spans="3:6" x14ac:dyDescent="0.25">
      <c r="C451" s="10"/>
      <c r="D451" s="10"/>
      <c r="E451" s="10"/>
      <c r="F451" s="10"/>
    </row>
    <row r="452" spans="3:6" x14ac:dyDescent="0.25">
      <c r="C452" s="10"/>
      <c r="D452" s="10"/>
      <c r="E452" s="10"/>
      <c r="F452" s="10"/>
    </row>
    <row r="453" spans="3:6" x14ac:dyDescent="0.25">
      <c r="C453" s="10"/>
      <c r="D453" s="10"/>
      <c r="E453" s="10"/>
      <c r="F453" s="10"/>
    </row>
    <row r="454" spans="3:6" x14ac:dyDescent="0.25">
      <c r="C454" s="10"/>
      <c r="D454" s="10"/>
      <c r="E454" s="10"/>
      <c r="F454" s="10"/>
    </row>
    <row r="455" spans="3:6" x14ac:dyDescent="0.25">
      <c r="C455" s="10"/>
      <c r="D455" s="10"/>
      <c r="E455" s="10"/>
      <c r="F455" s="10"/>
    </row>
    <row r="456" spans="3:6" x14ac:dyDescent="0.25">
      <c r="C456" s="10"/>
      <c r="D456" s="10"/>
      <c r="E456" s="10"/>
      <c r="F456" s="10"/>
    </row>
    <row r="457" spans="3:6" x14ac:dyDescent="0.25">
      <c r="C457" s="10"/>
      <c r="D457" s="10"/>
      <c r="E457" s="10"/>
      <c r="F457" s="10"/>
    </row>
    <row r="458" spans="3:6" x14ac:dyDescent="0.25">
      <c r="C458" s="10"/>
      <c r="D458" s="10"/>
      <c r="E458" s="10"/>
      <c r="F458" s="10"/>
    </row>
    <row r="459" spans="3:6" x14ac:dyDescent="0.25">
      <c r="C459" s="10"/>
      <c r="D459" s="10"/>
      <c r="E459" s="10"/>
      <c r="F459" s="10"/>
    </row>
    <row r="460" spans="3:6" x14ac:dyDescent="0.25">
      <c r="C460" s="10"/>
      <c r="D460" s="10"/>
      <c r="E460" s="10"/>
      <c r="F460" s="10"/>
    </row>
    <row r="461" spans="3:6" x14ac:dyDescent="0.25">
      <c r="C461" s="10"/>
      <c r="D461" s="10"/>
      <c r="E461" s="10"/>
      <c r="F461" s="10"/>
    </row>
    <row r="462" spans="3:6" x14ac:dyDescent="0.25">
      <c r="C462" s="10"/>
      <c r="D462" s="10"/>
      <c r="E462" s="10"/>
      <c r="F462" s="10"/>
    </row>
    <row r="463" spans="3:6" x14ac:dyDescent="0.25">
      <c r="C463" s="10"/>
      <c r="D463" s="10"/>
      <c r="E463" s="10"/>
      <c r="F463" s="10"/>
    </row>
    <row r="464" spans="3:6" x14ac:dyDescent="0.25">
      <c r="C464" s="10"/>
      <c r="D464" s="10"/>
      <c r="E464" s="10"/>
      <c r="F464" s="10"/>
    </row>
    <row r="465" spans="3:6" x14ac:dyDescent="0.25">
      <c r="C465" s="10"/>
      <c r="D465" s="10"/>
      <c r="E465" s="10"/>
      <c r="F465" s="10"/>
    </row>
    <row r="466" spans="3:6" x14ac:dyDescent="0.25">
      <c r="C466" s="10"/>
      <c r="D466" s="10"/>
      <c r="E466" s="10"/>
      <c r="F466" s="10"/>
    </row>
    <row r="467" spans="3:6" x14ac:dyDescent="0.25">
      <c r="C467" s="10"/>
      <c r="D467" s="10"/>
      <c r="E467" s="10"/>
      <c r="F467" s="10"/>
    </row>
    <row r="468" spans="3:6" x14ac:dyDescent="0.25">
      <c r="C468" s="10"/>
      <c r="D468" s="10"/>
      <c r="E468" s="10"/>
      <c r="F468" s="10"/>
    </row>
    <row r="469" spans="3:6" x14ac:dyDescent="0.25">
      <c r="C469" s="10"/>
      <c r="D469" s="10"/>
      <c r="E469" s="10"/>
      <c r="F469" s="10"/>
    </row>
    <row r="470" spans="3:6" x14ac:dyDescent="0.25">
      <c r="C470" s="10"/>
      <c r="D470" s="10"/>
      <c r="E470" s="10"/>
      <c r="F470" s="10"/>
    </row>
    <row r="471" spans="3:6" x14ac:dyDescent="0.25">
      <c r="C471" s="10"/>
      <c r="D471" s="10"/>
      <c r="E471" s="10"/>
      <c r="F471" s="10"/>
    </row>
    <row r="472" spans="3:6" x14ac:dyDescent="0.25">
      <c r="C472" s="10"/>
      <c r="D472" s="10"/>
      <c r="E472" s="10"/>
      <c r="F472" s="10"/>
    </row>
    <row r="473" spans="3:6" x14ac:dyDescent="0.25">
      <c r="C473" s="10"/>
      <c r="D473" s="10"/>
      <c r="E473" s="10"/>
      <c r="F473" s="10"/>
    </row>
    <row r="474" spans="3:6" x14ac:dyDescent="0.25">
      <c r="C474" s="10"/>
      <c r="D474" s="10"/>
      <c r="E474" s="10"/>
      <c r="F474" s="10"/>
    </row>
    <row r="475" spans="3:6" x14ac:dyDescent="0.25">
      <c r="C475" s="10"/>
      <c r="D475" s="10"/>
      <c r="E475" s="10"/>
      <c r="F475" s="10"/>
    </row>
    <row r="476" spans="3:6" x14ac:dyDescent="0.25">
      <c r="C476" s="10"/>
      <c r="D476" s="10"/>
      <c r="E476" s="10"/>
      <c r="F476" s="10"/>
    </row>
    <row r="477" spans="3:6" x14ac:dyDescent="0.25">
      <c r="C477" s="10"/>
      <c r="D477" s="10"/>
      <c r="E477" s="10"/>
      <c r="F477" s="10"/>
    </row>
    <row r="478" spans="3:6" x14ac:dyDescent="0.25">
      <c r="C478" s="10"/>
      <c r="D478" s="10"/>
      <c r="E478" s="10"/>
      <c r="F478" s="10"/>
    </row>
    <row r="479" spans="3:6" x14ac:dyDescent="0.25">
      <c r="C479" s="10"/>
      <c r="D479" s="10"/>
      <c r="E479" s="10"/>
      <c r="F479" s="10"/>
    </row>
    <row r="480" spans="3:6" x14ac:dyDescent="0.25">
      <c r="C480" s="10"/>
      <c r="D480" s="10"/>
      <c r="E480" s="10"/>
      <c r="F480" s="10"/>
    </row>
    <row r="481" spans="3:6" x14ac:dyDescent="0.25">
      <c r="C481" s="10"/>
      <c r="D481" s="10"/>
      <c r="E481" s="10"/>
      <c r="F481" s="10"/>
    </row>
    <row r="482" spans="3:6" x14ac:dyDescent="0.25">
      <c r="C482" s="10"/>
      <c r="D482" s="10"/>
      <c r="E482" s="10"/>
      <c r="F482" s="10"/>
    </row>
    <row r="483" spans="3:6" x14ac:dyDescent="0.25">
      <c r="C483" s="10"/>
      <c r="D483" s="10"/>
      <c r="E483" s="10"/>
      <c r="F483" s="10"/>
    </row>
    <row r="484" spans="3:6" x14ac:dyDescent="0.25">
      <c r="C484" s="10"/>
      <c r="D484" s="10"/>
      <c r="E484" s="10"/>
      <c r="F484" s="10"/>
    </row>
    <row r="485" spans="3:6" x14ac:dyDescent="0.25">
      <c r="C485" s="10"/>
      <c r="D485" s="10"/>
      <c r="E485" s="10"/>
      <c r="F485" s="10"/>
    </row>
    <row r="486" spans="3:6" x14ac:dyDescent="0.25">
      <c r="C486" s="10"/>
      <c r="D486" s="10"/>
      <c r="E486" s="10"/>
      <c r="F486" s="10"/>
    </row>
    <row r="487" spans="3:6" x14ac:dyDescent="0.25">
      <c r="C487" s="10"/>
      <c r="D487" s="10"/>
      <c r="E487" s="10"/>
      <c r="F487" s="10"/>
    </row>
    <row r="488" spans="3:6" x14ac:dyDescent="0.25">
      <c r="C488" s="10"/>
      <c r="D488" s="10"/>
      <c r="E488" s="10"/>
      <c r="F488" s="10"/>
    </row>
    <row r="489" spans="3:6" x14ac:dyDescent="0.25">
      <c r="C489" s="10"/>
      <c r="D489" s="10"/>
      <c r="E489" s="10"/>
      <c r="F489" s="10"/>
    </row>
    <row r="490" spans="3:6" x14ac:dyDescent="0.25">
      <c r="C490" s="10"/>
      <c r="D490" s="10"/>
      <c r="E490" s="10"/>
      <c r="F490" s="10"/>
    </row>
    <row r="491" spans="3:6" x14ac:dyDescent="0.25">
      <c r="C491" s="10"/>
      <c r="D491" s="10"/>
      <c r="E491" s="10"/>
      <c r="F491" s="10"/>
    </row>
    <row r="492" spans="3:6" x14ac:dyDescent="0.25">
      <c r="C492" s="10"/>
      <c r="D492" s="10"/>
      <c r="E492" s="10"/>
      <c r="F492" s="10"/>
    </row>
    <row r="493" spans="3:6" x14ac:dyDescent="0.25">
      <c r="C493" s="10"/>
      <c r="D493" s="10"/>
      <c r="E493" s="10"/>
      <c r="F493" s="10"/>
    </row>
    <row r="494" spans="3:6" x14ac:dyDescent="0.25">
      <c r="C494" s="10"/>
      <c r="D494" s="10"/>
      <c r="E494" s="10"/>
      <c r="F494" s="10"/>
    </row>
    <row r="495" spans="3:6" x14ac:dyDescent="0.25">
      <c r="C495" s="10"/>
      <c r="D495" s="10"/>
      <c r="E495" s="10"/>
      <c r="F495" s="10"/>
    </row>
    <row r="496" spans="3:6" x14ac:dyDescent="0.25">
      <c r="C496" s="10"/>
      <c r="D496" s="10"/>
      <c r="E496" s="10"/>
      <c r="F496" s="10"/>
    </row>
    <row r="497" spans="3:6" x14ac:dyDescent="0.25">
      <c r="C497" s="10"/>
      <c r="D497" s="10"/>
      <c r="E497" s="10"/>
      <c r="F497" s="10"/>
    </row>
    <row r="498" spans="3:6" x14ac:dyDescent="0.25">
      <c r="C498" s="10"/>
      <c r="D498" s="10"/>
      <c r="E498" s="10"/>
      <c r="F498" s="10"/>
    </row>
    <row r="499" spans="3:6" x14ac:dyDescent="0.25">
      <c r="C499" s="10"/>
      <c r="D499" s="10"/>
      <c r="E499" s="10"/>
      <c r="F499" s="10"/>
    </row>
    <row r="500" spans="3:6" x14ac:dyDescent="0.25">
      <c r="C500" s="10"/>
      <c r="D500" s="10"/>
      <c r="E500" s="10"/>
      <c r="F500" s="10"/>
    </row>
    <row r="501" spans="3:6" x14ac:dyDescent="0.25">
      <c r="C501" s="10"/>
      <c r="D501" s="10"/>
      <c r="E501" s="10"/>
      <c r="F501" s="10"/>
    </row>
    <row r="502" spans="3:6" x14ac:dyDescent="0.25">
      <c r="C502" s="10"/>
      <c r="D502" s="10"/>
      <c r="E502" s="10"/>
      <c r="F502" s="10"/>
    </row>
    <row r="503" spans="3:6" x14ac:dyDescent="0.25">
      <c r="C503" s="10"/>
      <c r="D503" s="10"/>
      <c r="E503" s="10"/>
      <c r="F503" s="10"/>
    </row>
    <row r="504" spans="3:6" x14ac:dyDescent="0.25">
      <c r="C504" s="10"/>
      <c r="D504" s="10"/>
      <c r="E504" s="10"/>
      <c r="F504" s="10"/>
    </row>
    <row r="505" spans="3:6" x14ac:dyDescent="0.25">
      <c r="C505" s="10"/>
      <c r="D505" s="10"/>
      <c r="E505" s="10"/>
      <c r="F505" s="10"/>
    </row>
    <row r="506" spans="3:6" x14ac:dyDescent="0.25">
      <c r="C506" s="10"/>
      <c r="D506" s="10"/>
      <c r="E506" s="10"/>
      <c r="F506" s="10"/>
    </row>
    <row r="507" spans="3:6" x14ac:dyDescent="0.25">
      <c r="C507" s="10"/>
      <c r="D507" s="10"/>
      <c r="E507" s="10"/>
      <c r="F507" s="10"/>
    </row>
    <row r="508" spans="3:6" x14ac:dyDescent="0.25">
      <c r="C508" s="10"/>
      <c r="D508" s="10"/>
      <c r="E508" s="10"/>
      <c r="F508" s="10"/>
    </row>
    <row r="509" spans="3:6" x14ac:dyDescent="0.25">
      <c r="C509" s="10"/>
      <c r="D509" s="10"/>
      <c r="E509" s="10"/>
      <c r="F509" s="10"/>
    </row>
    <row r="510" spans="3:6" x14ac:dyDescent="0.25">
      <c r="C510" s="10"/>
      <c r="D510" s="10"/>
      <c r="E510" s="10"/>
      <c r="F510" s="10"/>
    </row>
    <row r="511" spans="3:6" x14ac:dyDescent="0.25">
      <c r="C511" s="10"/>
      <c r="D511" s="10"/>
      <c r="E511" s="10"/>
      <c r="F511" s="10"/>
    </row>
    <row r="512" spans="3:6" x14ac:dyDescent="0.25">
      <c r="C512" s="10"/>
      <c r="D512" s="10"/>
      <c r="E512" s="10"/>
      <c r="F512" s="10"/>
    </row>
    <row r="513" spans="3:6" x14ac:dyDescent="0.25">
      <c r="C513" s="10"/>
      <c r="D513" s="10"/>
      <c r="E513" s="10"/>
      <c r="F513" s="10"/>
    </row>
    <row r="514" spans="3:6" x14ac:dyDescent="0.25">
      <c r="C514" s="10"/>
      <c r="D514" s="10"/>
      <c r="E514" s="10"/>
      <c r="F514" s="10"/>
    </row>
    <row r="515" spans="3:6" x14ac:dyDescent="0.25">
      <c r="C515" s="10"/>
      <c r="D515" s="10"/>
      <c r="E515" s="10"/>
      <c r="F515" s="10"/>
    </row>
    <row r="516" spans="3:6" x14ac:dyDescent="0.25">
      <c r="C516" s="10"/>
      <c r="D516" s="10"/>
      <c r="E516" s="10"/>
      <c r="F516" s="10"/>
    </row>
    <row r="517" spans="3:6" x14ac:dyDescent="0.25">
      <c r="C517" s="10"/>
      <c r="D517" s="10"/>
      <c r="E517" s="10"/>
      <c r="F517" s="10"/>
    </row>
    <row r="518" spans="3:6" x14ac:dyDescent="0.25">
      <c r="C518" s="10"/>
      <c r="D518" s="10"/>
      <c r="E518" s="10"/>
      <c r="F518" s="10"/>
    </row>
    <row r="519" spans="3:6" x14ac:dyDescent="0.25">
      <c r="C519" s="10"/>
      <c r="D519" s="10"/>
      <c r="E519" s="10"/>
      <c r="F519" s="10"/>
    </row>
    <row r="520" spans="3:6" x14ac:dyDescent="0.25">
      <c r="C520" s="10"/>
      <c r="D520" s="10"/>
      <c r="E520" s="10"/>
      <c r="F520" s="10"/>
    </row>
    <row r="521" spans="3:6" x14ac:dyDescent="0.25">
      <c r="C521" s="10"/>
      <c r="D521" s="10"/>
      <c r="E521" s="10"/>
      <c r="F521" s="10"/>
    </row>
    <row r="522" spans="3:6" x14ac:dyDescent="0.25">
      <c r="C522" s="10"/>
      <c r="D522" s="10"/>
      <c r="E522" s="10"/>
      <c r="F522" s="10"/>
    </row>
    <row r="523" spans="3:6" x14ac:dyDescent="0.25">
      <c r="C523" s="10"/>
      <c r="D523" s="10"/>
      <c r="E523" s="10"/>
      <c r="F523" s="10"/>
    </row>
    <row r="524" spans="3:6" x14ac:dyDescent="0.25">
      <c r="C524" s="10"/>
      <c r="D524" s="10"/>
      <c r="E524" s="10"/>
      <c r="F524" s="10"/>
    </row>
    <row r="525" spans="3:6" x14ac:dyDescent="0.25">
      <c r="C525" s="10"/>
      <c r="D525" s="10"/>
      <c r="E525" s="10"/>
      <c r="F525" s="10"/>
    </row>
    <row r="526" spans="3:6" x14ac:dyDescent="0.25">
      <c r="C526" s="10"/>
      <c r="D526" s="10"/>
      <c r="E526" s="10"/>
      <c r="F526" s="10"/>
    </row>
    <row r="527" spans="3:6" x14ac:dyDescent="0.25">
      <c r="C527" s="10"/>
      <c r="D527" s="10"/>
      <c r="E527" s="10"/>
      <c r="F527" s="10"/>
    </row>
    <row r="528" spans="3:6" x14ac:dyDescent="0.25">
      <c r="C528" s="10"/>
      <c r="D528" s="10"/>
      <c r="E528" s="10"/>
      <c r="F528" s="10"/>
    </row>
    <row r="529" spans="3:6" x14ac:dyDescent="0.25">
      <c r="C529" s="10"/>
      <c r="D529" s="10"/>
      <c r="E529" s="10"/>
      <c r="F529" s="10"/>
    </row>
    <row r="530" spans="3:6" x14ac:dyDescent="0.25">
      <c r="C530" s="10"/>
      <c r="D530" s="10"/>
      <c r="E530" s="10"/>
      <c r="F530" s="10"/>
    </row>
    <row r="531" spans="3:6" x14ac:dyDescent="0.25">
      <c r="C531" s="10"/>
      <c r="D531" s="10"/>
      <c r="E531" s="10"/>
      <c r="F531" s="10"/>
    </row>
    <row r="532" spans="3:6" x14ac:dyDescent="0.25">
      <c r="C532" s="10"/>
      <c r="D532" s="10"/>
      <c r="E532" s="10"/>
      <c r="F532" s="10"/>
    </row>
    <row r="533" spans="3:6" x14ac:dyDescent="0.25">
      <c r="C533" s="10"/>
      <c r="D533" s="10"/>
      <c r="E533" s="10"/>
      <c r="F533" s="10"/>
    </row>
    <row r="534" spans="3:6" x14ac:dyDescent="0.25">
      <c r="C534" s="10"/>
      <c r="D534" s="10"/>
      <c r="E534" s="10"/>
      <c r="F534" s="10"/>
    </row>
    <row r="535" spans="3:6" x14ac:dyDescent="0.25">
      <c r="C535" s="10"/>
      <c r="D535" s="10"/>
      <c r="E535" s="10"/>
      <c r="F535" s="10"/>
    </row>
    <row r="536" spans="3:6" x14ac:dyDescent="0.25">
      <c r="C536" s="10"/>
      <c r="D536" s="10"/>
      <c r="E536" s="10"/>
      <c r="F536" s="10"/>
    </row>
    <row r="537" spans="3:6" x14ac:dyDescent="0.25">
      <c r="C537" s="10"/>
      <c r="D537" s="10"/>
      <c r="E537" s="10"/>
      <c r="F537" s="10"/>
    </row>
    <row r="538" spans="3:6" x14ac:dyDescent="0.25">
      <c r="C538" s="10"/>
      <c r="D538" s="10"/>
      <c r="E538" s="10"/>
      <c r="F538" s="10"/>
    </row>
    <row r="539" spans="3:6" x14ac:dyDescent="0.25">
      <c r="C539" s="10"/>
      <c r="D539" s="10"/>
      <c r="E539" s="10"/>
      <c r="F539" s="10"/>
    </row>
    <row r="540" spans="3:6" x14ac:dyDescent="0.25">
      <c r="C540" s="10"/>
      <c r="D540" s="10"/>
      <c r="E540" s="10"/>
      <c r="F540" s="10"/>
    </row>
    <row r="541" spans="3:6" x14ac:dyDescent="0.25">
      <c r="C541" s="10"/>
      <c r="D541" s="10"/>
      <c r="E541" s="10"/>
      <c r="F541" s="10"/>
    </row>
    <row r="542" spans="3:6" x14ac:dyDescent="0.25">
      <c r="C542" s="10"/>
      <c r="D542" s="10"/>
      <c r="E542" s="10"/>
      <c r="F542" s="10"/>
    </row>
    <row r="543" spans="3:6" x14ac:dyDescent="0.25">
      <c r="C543" s="10"/>
      <c r="D543" s="10"/>
      <c r="E543" s="10"/>
      <c r="F543" s="10"/>
    </row>
    <row r="544" spans="3:6" x14ac:dyDescent="0.25">
      <c r="C544" s="10"/>
      <c r="D544" s="10"/>
      <c r="E544" s="10"/>
      <c r="F544" s="10"/>
    </row>
    <row r="545" spans="3:6" x14ac:dyDescent="0.25">
      <c r="C545" s="10"/>
      <c r="D545" s="10"/>
      <c r="E545" s="10"/>
      <c r="F545" s="10"/>
    </row>
    <row r="546" spans="3:6" x14ac:dyDescent="0.25">
      <c r="C546" s="10"/>
      <c r="D546" s="10"/>
      <c r="E546" s="10"/>
      <c r="F546" s="10"/>
    </row>
    <row r="547" spans="3:6" x14ac:dyDescent="0.25">
      <c r="C547" s="10"/>
      <c r="D547" s="10"/>
      <c r="E547" s="10"/>
      <c r="F547" s="10"/>
    </row>
    <row r="548" spans="3:6" x14ac:dyDescent="0.25">
      <c r="C548" s="10"/>
      <c r="D548" s="10"/>
      <c r="E548" s="10"/>
      <c r="F548" s="10"/>
    </row>
    <row r="549" spans="3:6" x14ac:dyDescent="0.25">
      <c r="C549" s="10"/>
      <c r="D549" s="10"/>
      <c r="E549" s="10"/>
      <c r="F549" s="10"/>
    </row>
    <row r="550" spans="3:6" x14ac:dyDescent="0.25">
      <c r="C550" s="10"/>
      <c r="D550" s="10"/>
      <c r="E550" s="10"/>
      <c r="F550" s="10"/>
    </row>
    <row r="551" spans="3:6" x14ac:dyDescent="0.25">
      <c r="C551" s="10"/>
      <c r="D551" s="10"/>
      <c r="E551" s="10"/>
      <c r="F551" s="10"/>
    </row>
    <row r="552" spans="3:6" x14ac:dyDescent="0.25">
      <c r="C552" s="10"/>
      <c r="D552" s="10"/>
      <c r="E552" s="10"/>
      <c r="F552" s="10"/>
    </row>
    <row r="553" spans="3:6" x14ac:dyDescent="0.25">
      <c r="C553" s="10"/>
      <c r="D553" s="10"/>
      <c r="E553" s="10"/>
      <c r="F553" s="10"/>
    </row>
    <row r="554" spans="3:6" x14ac:dyDescent="0.25">
      <c r="C554" s="10"/>
      <c r="D554" s="10"/>
      <c r="E554" s="10"/>
      <c r="F554" s="10"/>
    </row>
    <row r="555" spans="3:6" x14ac:dyDescent="0.25">
      <c r="C555" s="10"/>
      <c r="D555" s="10"/>
      <c r="E555" s="10"/>
      <c r="F555" s="10"/>
    </row>
    <row r="556" spans="3:6" x14ac:dyDescent="0.25">
      <c r="C556" s="10"/>
      <c r="D556" s="10"/>
      <c r="E556" s="10"/>
      <c r="F556" s="10"/>
    </row>
    <row r="557" spans="3:6" x14ac:dyDescent="0.25">
      <c r="C557" s="10"/>
      <c r="D557" s="10"/>
      <c r="E557" s="10"/>
      <c r="F557" s="10"/>
    </row>
    <row r="558" spans="3:6" x14ac:dyDescent="0.25">
      <c r="C558" s="10"/>
      <c r="D558" s="10"/>
      <c r="E558" s="10"/>
      <c r="F558" s="10"/>
    </row>
    <row r="559" spans="3:6" x14ac:dyDescent="0.25">
      <c r="C559" s="10"/>
      <c r="D559" s="10"/>
      <c r="E559" s="10"/>
      <c r="F559" s="10"/>
    </row>
    <row r="560" spans="3:6" x14ac:dyDescent="0.25">
      <c r="C560" s="10"/>
      <c r="D560" s="10"/>
      <c r="E560" s="10"/>
      <c r="F560" s="10"/>
    </row>
    <row r="561" spans="3:6" x14ac:dyDescent="0.25">
      <c r="C561" s="10"/>
      <c r="D561" s="10"/>
      <c r="E561" s="10"/>
      <c r="F561" s="10"/>
    </row>
    <row r="562" spans="3:6" x14ac:dyDescent="0.25">
      <c r="C562" s="10"/>
      <c r="D562" s="10"/>
      <c r="E562" s="10"/>
      <c r="F562" s="10"/>
    </row>
    <row r="563" spans="3:6" x14ac:dyDescent="0.25">
      <c r="C563" s="10"/>
      <c r="D563" s="10"/>
      <c r="E563" s="10"/>
      <c r="F563" s="10"/>
    </row>
    <row r="564" spans="3:6" x14ac:dyDescent="0.25">
      <c r="C564" s="10"/>
      <c r="D564" s="10"/>
      <c r="E564" s="10"/>
      <c r="F564" s="10"/>
    </row>
    <row r="565" spans="3:6" x14ac:dyDescent="0.25">
      <c r="C565" s="10"/>
      <c r="D565" s="10"/>
      <c r="E565" s="10"/>
      <c r="F565" s="10"/>
    </row>
    <row r="566" spans="3:6" x14ac:dyDescent="0.25">
      <c r="C566" s="10"/>
      <c r="D566" s="10"/>
      <c r="E566" s="10"/>
      <c r="F566" s="10"/>
    </row>
    <row r="567" spans="3:6" x14ac:dyDescent="0.25">
      <c r="C567" s="10"/>
      <c r="D567" s="10"/>
      <c r="E567" s="10"/>
      <c r="F567" s="10"/>
    </row>
    <row r="568" spans="3:6" x14ac:dyDescent="0.25">
      <c r="C568" s="10"/>
      <c r="D568" s="10"/>
      <c r="E568" s="10"/>
      <c r="F568" s="10"/>
    </row>
    <row r="569" spans="3:6" x14ac:dyDescent="0.25">
      <c r="C569" s="10"/>
      <c r="D569" s="10"/>
      <c r="E569" s="10"/>
      <c r="F569" s="10"/>
    </row>
    <row r="570" spans="3:6" x14ac:dyDescent="0.25">
      <c r="C570" s="10"/>
      <c r="D570" s="10"/>
      <c r="E570" s="10"/>
      <c r="F570" s="10"/>
    </row>
    <row r="571" spans="3:6" x14ac:dyDescent="0.25">
      <c r="C571" s="10"/>
      <c r="D571" s="10"/>
      <c r="E571" s="10"/>
      <c r="F571" s="10"/>
    </row>
    <row r="572" spans="3:6" x14ac:dyDescent="0.25">
      <c r="C572" s="10"/>
      <c r="D572" s="10"/>
      <c r="E572" s="10"/>
      <c r="F572" s="10"/>
    </row>
    <row r="573" spans="3:6" x14ac:dyDescent="0.25">
      <c r="C573" s="10"/>
      <c r="D573" s="10"/>
      <c r="E573" s="10"/>
      <c r="F573" s="10"/>
    </row>
    <row r="574" spans="3:6" x14ac:dyDescent="0.25">
      <c r="C574" s="10"/>
      <c r="D574" s="10"/>
      <c r="E574" s="10"/>
      <c r="F574" s="10"/>
    </row>
    <row r="575" spans="3:6" x14ac:dyDescent="0.25">
      <c r="C575" s="10"/>
      <c r="D575" s="10"/>
      <c r="E575" s="10"/>
      <c r="F575" s="10"/>
    </row>
    <row r="576" spans="3:6" x14ac:dyDescent="0.25">
      <c r="C576" s="10"/>
      <c r="D576" s="10"/>
      <c r="E576" s="10"/>
      <c r="F576" s="10"/>
    </row>
    <row r="577" spans="3:6" x14ac:dyDescent="0.25">
      <c r="C577" s="10"/>
      <c r="D577" s="10"/>
      <c r="E577" s="10"/>
      <c r="F577" s="10"/>
    </row>
    <row r="578" spans="3:6" x14ac:dyDescent="0.25">
      <c r="C578" s="10"/>
      <c r="D578" s="10"/>
      <c r="E578" s="10"/>
      <c r="F578" s="10"/>
    </row>
    <row r="579" spans="3:6" x14ac:dyDescent="0.25">
      <c r="C579" s="10"/>
      <c r="D579" s="10"/>
      <c r="E579" s="10"/>
      <c r="F579" s="10"/>
    </row>
    <row r="580" spans="3:6" x14ac:dyDescent="0.25">
      <c r="C580" s="10"/>
      <c r="D580" s="10"/>
      <c r="E580" s="10"/>
      <c r="F580" s="10"/>
    </row>
    <row r="581" spans="3:6" x14ac:dyDescent="0.25">
      <c r="C581" s="10"/>
      <c r="D581" s="10"/>
      <c r="E581" s="10"/>
      <c r="F581" s="10"/>
    </row>
    <row r="582" spans="3:6" x14ac:dyDescent="0.25">
      <c r="C582" s="10"/>
      <c r="D582" s="10"/>
      <c r="E582" s="10"/>
      <c r="F582" s="10"/>
    </row>
    <row r="583" spans="3:6" x14ac:dyDescent="0.25">
      <c r="C583" s="10"/>
      <c r="D583" s="10"/>
      <c r="E583" s="10"/>
      <c r="F583" s="10"/>
    </row>
    <row r="584" spans="3:6" x14ac:dyDescent="0.25">
      <c r="C584" s="10"/>
      <c r="D584" s="10"/>
      <c r="E584" s="10"/>
      <c r="F584" s="10"/>
    </row>
    <row r="585" spans="3:6" x14ac:dyDescent="0.25">
      <c r="C585" s="10"/>
      <c r="D585" s="10"/>
      <c r="E585" s="10"/>
      <c r="F585" s="10"/>
    </row>
    <row r="586" spans="3:6" x14ac:dyDescent="0.25">
      <c r="C586" s="10"/>
      <c r="D586" s="10"/>
      <c r="E586" s="10"/>
      <c r="F586" s="10"/>
    </row>
    <row r="587" spans="3:6" x14ac:dyDescent="0.25">
      <c r="C587" s="10"/>
      <c r="D587" s="10"/>
      <c r="E587" s="10"/>
      <c r="F587" s="10"/>
    </row>
    <row r="588" spans="3:6" x14ac:dyDescent="0.25">
      <c r="C588" s="10"/>
      <c r="D588" s="10"/>
      <c r="E588" s="10"/>
      <c r="F588" s="10"/>
    </row>
    <row r="589" spans="3:6" x14ac:dyDescent="0.25">
      <c r="C589" s="10"/>
      <c r="D589" s="10"/>
      <c r="E589" s="10"/>
      <c r="F589" s="10"/>
    </row>
    <row r="590" spans="3:6" x14ac:dyDescent="0.25">
      <c r="C590" s="10"/>
      <c r="D590" s="10"/>
      <c r="E590" s="10"/>
      <c r="F590" s="10"/>
    </row>
    <row r="591" spans="3:6" x14ac:dyDescent="0.25">
      <c r="C591" s="10"/>
      <c r="D591" s="10"/>
      <c r="E591" s="10"/>
      <c r="F591" s="10"/>
    </row>
    <row r="592" spans="3:6" x14ac:dyDescent="0.25">
      <c r="C592" s="10"/>
      <c r="D592" s="10"/>
      <c r="E592" s="10"/>
      <c r="F592" s="10"/>
    </row>
    <row r="593" spans="3:6" x14ac:dyDescent="0.25">
      <c r="C593" s="10"/>
      <c r="D593" s="10"/>
      <c r="E593" s="10"/>
      <c r="F593" s="10"/>
    </row>
    <row r="594" spans="3:6" x14ac:dyDescent="0.25">
      <c r="C594" s="10"/>
      <c r="D594" s="10"/>
      <c r="E594" s="10"/>
      <c r="F594" s="10"/>
    </row>
    <row r="595" spans="3:6" x14ac:dyDescent="0.25">
      <c r="C595" s="10"/>
      <c r="D595" s="10"/>
      <c r="E595" s="10"/>
      <c r="F595" s="10"/>
    </row>
    <row r="596" spans="3:6" x14ac:dyDescent="0.25">
      <c r="C596" s="10"/>
      <c r="D596" s="10"/>
      <c r="E596" s="10"/>
      <c r="F596" s="10"/>
    </row>
    <row r="597" spans="3:6" x14ac:dyDescent="0.25">
      <c r="C597" s="10"/>
      <c r="D597" s="10"/>
      <c r="E597" s="10"/>
      <c r="F597" s="10"/>
    </row>
    <row r="598" spans="3:6" x14ac:dyDescent="0.25">
      <c r="C598" s="10"/>
      <c r="D598" s="10"/>
      <c r="E598" s="10"/>
      <c r="F598" s="10"/>
    </row>
    <row r="599" spans="3:6" x14ac:dyDescent="0.25">
      <c r="C599" s="10"/>
      <c r="D599" s="10"/>
      <c r="E599" s="10"/>
      <c r="F599" s="10"/>
    </row>
    <row r="600" spans="3:6" x14ac:dyDescent="0.25">
      <c r="C600" s="10"/>
      <c r="D600" s="10"/>
      <c r="E600" s="10"/>
      <c r="F600" s="10"/>
    </row>
    <row r="601" spans="3:6" x14ac:dyDescent="0.25">
      <c r="C601" s="10"/>
      <c r="D601" s="10"/>
      <c r="E601" s="10"/>
      <c r="F601" s="10"/>
    </row>
    <row r="602" spans="3:6" x14ac:dyDescent="0.25">
      <c r="C602" s="10"/>
      <c r="D602" s="10"/>
      <c r="E602" s="10"/>
      <c r="F602" s="10"/>
    </row>
    <row r="603" spans="3:6" x14ac:dyDescent="0.25">
      <c r="C603" s="10"/>
      <c r="D603" s="10"/>
      <c r="E603" s="10"/>
      <c r="F603" s="10"/>
    </row>
    <row r="604" spans="3:6" x14ac:dyDescent="0.25">
      <c r="C604" s="10"/>
      <c r="D604" s="10"/>
      <c r="E604" s="10"/>
      <c r="F604" s="10"/>
    </row>
    <row r="605" spans="3:6" x14ac:dyDescent="0.25">
      <c r="C605" s="10"/>
      <c r="D605" s="10"/>
      <c r="E605" s="10"/>
      <c r="F605" s="10"/>
    </row>
    <row r="606" spans="3:6" x14ac:dyDescent="0.25">
      <c r="C606" s="10"/>
      <c r="D606" s="10"/>
      <c r="E606" s="10"/>
      <c r="F606" s="10"/>
    </row>
    <row r="607" spans="3:6" x14ac:dyDescent="0.25">
      <c r="C607" s="10"/>
      <c r="D607" s="10"/>
      <c r="E607" s="10"/>
      <c r="F607" s="10"/>
    </row>
    <row r="608" spans="3:6" x14ac:dyDescent="0.25">
      <c r="C608" s="10"/>
      <c r="D608" s="10"/>
      <c r="E608" s="10"/>
      <c r="F608" s="10"/>
    </row>
    <row r="609" spans="3:6" x14ac:dyDescent="0.25">
      <c r="C609" s="10"/>
      <c r="D609" s="10"/>
      <c r="E609" s="10"/>
      <c r="F609" s="10"/>
    </row>
    <row r="610" spans="3:6" x14ac:dyDescent="0.25">
      <c r="C610" s="10"/>
      <c r="D610" s="10"/>
      <c r="E610" s="10"/>
      <c r="F610" s="10"/>
    </row>
    <row r="611" spans="3:6" x14ac:dyDescent="0.25">
      <c r="C611" s="10"/>
      <c r="D611" s="10"/>
      <c r="E611" s="10"/>
      <c r="F611" s="10"/>
    </row>
    <row r="612" spans="3:6" x14ac:dyDescent="0.25">
      <c r="C612" s="10"/>
      <c r="D612" s="10"/>
      <c r="E612" s="10"/>
      <c r="F612" s="10"/>
    </row>
    <row r="613" spans="3:6" x14ac:dyDescent="0.25">
      <c r="C613" s="10"/>
      <c r="D613" s="10"/>
      <c r="E613" s="10"/>
      <c r="F613" s="10"/>
    </row>
    <row r="614" spans="3:6" x14ac:dyDescent="0.25">
      <c r="C614" s="10"/>
      <c r="D614" s="10"/>
      <c r="E614" s="10"/>
      <c r="F614" s="10"/>
    </row>
    <row r="615" spans="3:6" x14ac:dyDescent="0.25">
      <c r="C615" s="10"/>
      <c r="D615" s="10"/>
      <c r="E615" s="10"/>
      <c r="F615" s="10"/>
    </row>
    <row r="616" spans="3:6" x14ac:dyDescent="0.25">
      <c r="C616" s="10"/>
      <c r="D616" s="10"/>
      <c r="E616" s="10"/>
      <c r="F616" s="10"/>
    </row>
    <row r="617" spans="3:6" x14ac:dyDescent="0.25">
      <c r="C617" s="10"/>
      <c r="D617" s="10"/>
      <c r="E617" s="10"/>
      <c r="F617" s="10"/>
    </row>
    <row r="618" spans="3:6" x14ac:dyDescent="0.25">
      <c r="C618" s="10"/>
      <c r="D618" s="10"/>
      <c r="E618" s="10"/>
      <c r="F618" s="10"/>
    </row>
    <row r="619" spans="3:6" x14ac:dyDescent="0.25">
      <c r="C619" s="10"/>
      <c r="D619" s="10"/>
      <c r="E619" s="10"/>
      <c r="F619" s="10"/>
    </row>
    <row r="620" spans="3:6" x14ac:dyDescent="0.25">
      <c r="C620" s="10"/>
      <c r="D620" s="10"/>
      <c r="E620" s="10"/>
      <c r="F620" s="10"/>
    </row>
    <row r="621" spans="3:6" x14ac:dyDescent="0.25">
      <c r="C621" s="10"/>
      <c r="D621" s="10"/>
      <c r="E621" s="10"/>
      <c r="F621" s="10"/>
    </row>
    <row r="622" spans="3:6" x14ac:dyDescent="0.25">
      <c r="C622" s="10"/>
      <c r="D622" s="10"/>
      <c r="E622" s="10"/>
      <c r="F622" s="10"/>
    </row>
    <row r="623" spans="3:6" x14ac:dyDescent="0.25">
      <c r="C623" s="10"/>
      <c r="D623" s="10"/>
      <c r="E623" s="10"/>
      <c r="F623" s="10"/>
    </row>
    <row r="624" spans="3:6" x14ac:dyDescent="0.25">
      <c r="C624" s="10"/>
      <c r="D624" s="10"/>
      <c r="E624" s="10"/>
      <c r="F624" s="10"/>
    </row>
    <row r="625" spans="3:6" x14ac:dyDescent="0.25">
      <c r="C625" s="10"/>
      <c r="D625" s="10"/>
      <c r="E625" s="10"/>
      <c r="F625" s="10"/>
    </row>
    <row r="626" spans="3:6" x14ac:dyDescent="0.25">
      <c r="C626" s="10"/>
      <c r="D626" s="10"/>
      <c r="E626" s="10"/>
      <c r="F626" s="10"/>
    </row>
    <row r="627" spans="3:6" x14ac:dyDescent="0.25">
      <c r="C627" s="10"/>
      <c r="D627" s="10"/>
      <c r="E627" s="10"/>
      <c r="F627" s="10"/>
    </row>
    <row r="628" spans="3:6" x14ac:dyDescent="0.25">
      <c r="C628" s="10"/>
      <c r="D628" s="10"/>
      <c r="E628" s="10"/>
      <c r="F628" s="10"/>
    </row>
    <row r="629" spans="3:6" x14ac:dyDescent="0.25">
      <c r="C629" s="10"/>
      <c r="D629" s="10"/>
      <c r="E629" s="10"/>
      <c r="F629" s="10"/>
    </row>
    <row r="630" spans="3:6" x14ac:dyDescent="0.25">
      <c r="C630" s="10"/>
      <c r="D630" s="10"/>
      <c r="E630" s="10"/>
      <c r="F630" s="10"/>
    </row>
    <row r="631" spans="3:6" x14ac:dyDescent="0.25">
      <c r="C631" s="10"/>
      <c r="D631" s="10"/>
      <c r="E631" s="10"/>
      <c r="F631" s="10"/>
    </row>
    <row r="632" spans="3:6" x14ac:dyDescent="0.25">
      <c r="C632" s="10"/>
      <c r="D632" s="10"/>
      <c r="E632" s="10"/>
      <c r="F632" s="10"/>
    </row>
    <row r="633" spans="3:6" x14ac:dyDescent="0.25">
      <c r="C633" s="10"/>
      <c r="D633" s="10"/>
      <c r="E633" s="10"/>
      <c r="F633" s="10"/>
    </row>
    <row r="634" spans="3:6" x14ac:dyDescent="0.25">
      <c r="C634" s="10"/>
      <c r="D634" s="10"/>
      <c r="E634" s="10"/>
      <c r="F634" s="10"/>
    </row>
    <row r="635" spans="3:6" x14ac:dyDescent="0.25">
      <c r="C635" s="10"/>
      <c r="D635" s="10"/>
      <c r="E635" s="10"/>
      <c r="F635" s="10"/>
    </row>
    <row r="636" spans="3:6" x14ac:dyDescent="0.25">
      <c r="C636" s="10"/>
      <c r="D636" s="10"/>
      <c r="E636" s="10"/>
      <c r="F636" s="10"/>
    </row>
    <row r="637" spans="3:6" x14ac:dyDescent="0.25">
      <c r="C637" s="10"/>
      <c r="D637" s="10"/>
      <c r="E637" s="10"/>
      <c r="F637" s="10"/>
    </row>
    <row r="638" spans="3:6" x14ac:dyDescent="0.25">
      <c r="C638" s="10"/>
      <c r="D638" s="10"/>
      <c r="E638" s="10"/>
      <c r="F638" s="10"/>
    </row>
    <row r="639" spans="3:6" x14ac:dyDescent="0.25">
      <c r="C639" s="10"/>
      <c r="D639" s="10"/>
      <c r="E639" s="10"/>
      <c r="F639" s="10"/>
    </row>
    <row r="640" spans="3:6" x14ac:dyDescent="0.25">
      <c r="C640" s="10"/>
      <c r="D640" s="10"/>
      <c r="E640" s="10"/>
      <c r="F640" s="10"/>
    </row>
    <row r="641" spans="3:6" x14ac:dyDescent="0.25">
      <c r="C641" s="10"/>
      <c r="D641" s="10"/>
      <c r="E641" s="10"/>
      <c r="F641" s="10"/>
    </row>
    <row r="642" spans="3:6" x14ac:dyDescent="0.25">
      <c r="C642" s="10"/>
      <c r="D642" s="10"/>
      <c r="E642" s="10"/>
      <c r="F642" s="10"/>
    </row>
    <row r="643" spans="3:6" x14ac:dyDescent="0.25">
      <c r="C643" s="10"/>
      <c r="D643" s="10"/>
      <c r="E643" s="10"/>
      <c r="F643" s="10"/>
    </row>
    <row r="644" spans="3:6" x14ac:dyDescent="0.25">
      <c r="C644" s="10"/>
      <c r="D644" s="10"/>
      <c r="E644" s="10"/>
      <c r="F644" s="10"/>
    </row>
    <row r="645" spans="3:6" x14ac:dyDescent="0.25">
      <c r="C645" s="10"/>
      <c r="D645" s="10"/>
      <c r="E645" s="10"/>
      <c r="F645" s="10"/>
    </row>
    <row r="646" spans="3:6" x14ac:dyDescent="0.25">
      <c r="C646" s="10"/>
      <c r="D646" s="10"/>
      <c r="E646" s="10"/>
      <c r="F646" s="10"/>
    </row>
    <row r="647" spans="3:6" x14ac:dyDescent="0.25">
      <c r="C647" s="10"/>
      <c r="D647" s="10"/>
      <c r="E647" s="10"/>
      <c r="F647" s="10"/>
    </row>
    <row r="648" spans="3:6" x14ac:dyDescent="0.25">
      <c r="C648" s="10"/>
      <c r="D648" s="10"/>
      <c r="E648" s="10"/>
      <c r="F648" s="10"/>
    </row>
    <row r="649" spans="3:6" x14ac:dyDescent="0.25">
      <c r="C649" s="10"/>
      <c r="D649" s="10"/>
      <c r="E649" s="10"/>
      <c r="F649" s="10"/>
    </row>
    <row r="650" spans="3:6" x14ac:dyDescent="0.25">
      <c r="C650" s="10"/>
      <c r="D650" s="10"/>
      <c r="E650" s="10"/>
      <c r="F650" s="10"/>
    </row>
    <row r="651" spans="3:6" x14ac:dyDescent="0.25">
      <c r="C651" s="10"/>
      <c r="D651" s="10"/>
      <c r="E651" s="10"/>
      <c r="F651" s="10"/>
    </row>
    <row r="652" spans="3:6" x14ac:dyDescent="0.25">
      <c r="C652" s="10"/>
      <c r="D652" s="10"/>
      <c r="E652" s="10"/>
      <c r="F652" s="10"/>
    </row>
    <row r="653" spans="3:6" x14ac:dyDescent="0.25">
      <c r="C653" s="10"/>
      <c r="D653" s="10"/>
      <c r="E653" s="10"/>
      <c r="F653" s="10"/>
    </row>
    <row r="654" spans="3:6" x14ac:dyDescent="0.25">
      <c r="C654" s="10"/>
      <c r="D654" s="10"/>
      <c r="E654" s="10"/>
      <c r="F654" s="10"/>
    </row>
    <row r="655" spans="3:6" x14ac:dyDescent="0.25">
      <c r="C655" s="10"/>
      <c r="D655" s="10"/>
      <c r="E655" s="10"/>
      <c r="F655" s="10"/>
    </row>
    <row r="656" spans="3:6" x14ac:dyDescent="0.25">
      <c r="C656" s="10"/>
      <c r="D656" s="10"/>
      <c r="E656" s="10"/>
      <c r="F656" s="10"/>
    </row>
    <row r="657" spans="3:6" x14ac:dyDescent="0.25">
      <c r="C657" s="10"/>
      <c r="D657" s="10"/>
      <c r="E657" s="10"/>
      <c r="F657" s="10"/>
    </row>
    <row r="658" spans="3:6" x14ac:dyDescent="0.25">
      <c r="C658" s="10"/>
      <c r="D658" s="10"/>
      <c r="E658" s="10"/>
      <c r="F658" s="10"/>
    </row>
    <row r="659" spans="3:6" x14ac:dyDescent="0.25">
      <c r="C659" s="10"/>
      <c r="D659" s="10"/>
      <c r="E659" s="10"/>
      <c r="F659" s="10"/>
    </row>
    <row r="660" spans="3:6" x14ac:dyDescent="0.25">
      <c r="C660" s="10"/>
      <c r="D660" s="10"/>
      <c r="E660" s="10"/>
      <c r="F660" s="10"/>
    </row>
    <row r="661" spans="3:6" x14ac:dyDescent="0.25">
      <c r="C661" s="10"/>
      <c r="D661" s="10"/>
      <c r="E661" s="10"/>
      <c r="F661" s="10"/>
    </row>
    <row r="662" spans="3:6" x14ac:dyDescent="0.25">
      <c r="C662" s="10"/>
      <c r="D662" s="10"/>
      <c r="E662" s="10"/>
      <c r="F662" s="10"/>
    </row>
    <row r="663" spans="3:6" x14ac:dyDescent="0.25">
      <c r="C663" s="10"/>
      <c r="D663" s="10"/>
      <c r="E663" s="10"/>
      <c r="F663" s="10"/>
    </row>
    <row r="664" spans="3:6" x14ac:dyDescent="0.25">
      <c r="C664" s="10"/>
      <c r="D664" s="10"/>
      <c r="E664" s="10"/>
      <c r="F664" s="10"/>
    </row>
    <row r="665" spans="3:6" x14ac:dyDescent="0.25">
      <c r="C665" s="10"/>
      <c r="D665" s="10"/>
      <c r="E665" s="10"/>
      <c r="F665" s="10"/>
    </row>
    <row r="666" spans="3:6" x14ac:dyDescent="0.25">
      <c r="C666" s="10"/>
      <c r="D666" s="10"/>
      <c r="E666" s="10"/>
      <c r="F666" s="10"/>
    </row>
    <row r="667" spans="3:6" x14ac:dyDescent="0.25">
      <c r="C667" s="10"/>
      <c r="D667" s="10"/>
      <c r="E667" s="10"/>
      <c r="F667" s="10"/>
    </row>
    <row r="668" spans="3:6" x14ac:dyDescent="0.25">
      <c r="C668" s="10"/>
      <c r="D668" s="10"/>
      <c r="E668" s="10"/>
      <c r="F668" s="10"/>
    </row>
    <row r="669" spans="3:6" x14ac:dyDescent="0.25">
      <c r="C669" s="10"/>
      <c r="D669" s="10"/>
      <c r="E669" s="10"/>
      <c r="F669" s="10"/>
    </row>
    <row r="670" spans="3:6" x14ac:dyDescent="0.25">
      <c r="C670" s="10"/>
      <c r="D670" s="10"/>
      <c r="E670" s="10"/>
      <c r="F670" s="10"/>
    </row>
    <row r="671" spans="3:6" x14ac:dyDescent="0.25">
      <c r="C671" s="10"/>
      <c r="D671" s="10"/>
      <c r="E671" s="10"/>
      <c r="F671" s="10"/>
    </row>
    <row r="672" spans="3:6" x14ac:dyDescent="0.25">
      <c r="C672" s="10"/>
      <c r="D672" s="10"/>
      <c r="E672" s="10"/>
      <c r="F672" s="10"/>
    </row>
    <row r="673" spans="3:6" x14ac:dyDescent="0.25">
      <c r="C673" s="10"/>
      <c r="D673" s="10"/>
      <c r="E673" s="10"/>
      <c r="F673" s="10"/>
    </row>
    <row r="674" spans="3:6" x14ac:dyDescent="0.25">
      <c r="C674" s="10"/>
      <c r="D674" s="10"/>
      <c r="E674" s="10"/>
      <c r="F674" s="10"/>
    </row>
    <row r="675" spans="3:6" x14ac:dyDescent="0.25">
      <c r="C675" s="10"/>
      <c r="D675" s="10"/>
      <c r="E675" s="10"/>
      <c r="F675" s="10"/>
    </row>
    <row r="676" spans="3:6" x14ac:dyDescent="0.25">
      <c r="C676" s="10"/>
      <c r="D676" s="10"/>
      <c r="E676" s="10"/>
      <c r="F676" s="10"/>
    </row>
    <row r="677" spans="3:6" x14ac:dyDescent="0.25">
      <c r="C677" s="10"/>
      <c r="D677" s="10"/>
      <c r="E677" s="10"/>
      <c r="F677" s="10"/>
    </row>
    <row r="678" spans="3:6" x14ac:dyDescent="0.25">
      <c r="C678" s="10"/>
      <c r="D678" s="10"/>
      <c r="E678" s="10"/>
      <c r="F678" s="10"/>
    </row>
    <row r="679" spans="3:6" x14ac:dyDescent="0.25">
      <c r="C679" s="10"/>
      <c r="D679" s="10"/>
      <c r="E679" s="10"/>
      <c r="F679" s="10"/>
    </row>
    <row r="680" spans="3:6" x14ac:dyDescent="0.25">
      <c r="C680" s="10"/>
      <c r="D680" s="10"/>
      <c r="E680" s="10"/>
      <c r="F680" s="10"/>
    </row>
    <row r="681" spans="3:6" x14ac:dyDescent="0.25">
      <c r="C681" s="10"/>
      <c r="D681" s="10"/>
      <c r="E681" s="10"/>
      <c r="F681" s="10"/>
    </row>
    <row r="682" spans="3:6" x14ac:dyDescent="0.25">
      <c r="C682" s="10"/>
      <c r="D682" s="10"/>
      <c r="E682" s="10"/>
      <c r="F682" s="10"/>
    </row>
    <row r="683" spans="3:6" x14ac:dyDescent="0.25">
      <c r="C683" s="10"/>
      <c r="D683" s="10"/>
      <c r="E683" s="10"/>
      <c r="F683" s="10"/>
    </row>
    <row r="684" spans="3:6" x14ac:dyDescent="0.25">
      <c r="C684" s="10"/>
      <c r="D684" s="10"/>
      <c r="E684" s="10"/>
      <c r="F684" s="10"/>
    </row>
    <row r="685" spans="3:6" x14ac:dyDescent="0.25">
      <c r="C685" s="10"/>
      <c r="D685" s="10"/>
      <c r="E685" s="10"/>
      <c r="F685" s="10"/>
    </row>
    <row r="686" spans="3:6" x14ac:dyDescent="0.25">
      <c r="C686" s="10"/>
      <c r="D686" s="10"/>
      <c r="E686" s="10"/>
      <c r="F686" s="10"/>
    </row>
    <row r="687" spans="3:6" x14ac:dyDescent="0.25">
      <c r="C687" s="10"/>
      <c r="D687" s="10"/>
      <c r="E687" s="10"/>
      <c r="F687" s="10"/>
    </row>
    <row r="688" spans="3:6" x14ac:dyDescent="0.25">
      <c r="C688" s="10"/>
      <c r="D688" s="10"/>
      <c r="E688" s="10"/>
      <c r="F688" s="10"/>
    </row>
    <row r="689" spans="3:6" x14ac:dyDescent="0.25">
      <c r="C689" s="10"/>
      <c r="D689" s="10"/>
      <c r="E689" s="10"/>
      <c r="F689" s="10"/>
    </row>
    <row r="690" spans="3:6" x14ac:dyDescent="0.25">
      <c r="C690" s="10"/>
      <c r="D690" s="10"/>
      <c r="E690" s="10"/>
      <c r="F690" s="10"/>
    </row>
    <row r="691" spans="3:6" x14ac:dyDescent="0.25">
      <c r="C691" s="10"/>
      <c r="D691" s="10"/>
      <c r="E691" s="10"/>
      <c r="F691" s="10"/>
    </row>
    <row r="692" spans="3:6" x14ac:dyDescent="0.25">
      <c r="C692" s="10"/>
      <c r="D692" s="10"/>
      <c r="E692" s="10"/>
      <c r="F692" s="10"/>
    </row>
    <row r="693" spans="3:6" x14ac:dyDescent="0.25">
      <c r="C693" s="10"/>
      <c r="D693" s="10"/>
      <c r="E693" s="10"/>
      <c r="F693" s="10"/>
    </row>
    <row r="694" spans="3:6" x14ac:dyDescent="0.25">
      <c r="C694" s="10"/>
      <c r="D694" s="10"/>
      <c r="E694" s="10"/>
      <c r="F694" s="10"/>
    </row>
    <row r="695" spans="3:6" x14ac:dyDescent="0.25">
      <c r="C695" s="10"/>
      <c r="D695" s="10"/>
      <c r="E695" s="10"/>
      <c r="F695" s="10"/>
    </row>
    <row r="696" spans="3:6" x14ac:dyDescent="0.25">
      <c r="C696" s="10"/>
      <c r="D696" s="10"/>
      <c r="E696" s="10"/>
      <c r="F696" s="10"/>
    </row>
    <row r="697" spans="3:6" x14ac:dyDescent="0.25">
      <c r="C697" s="10"/>
      <c r="D697" s="10"/>
      <c r="E697" s="10"/>
      <c r="F697" s="10"/>
    </row>
    <row r="698" spans="3:6" x14ac:dyDescent="0.25">
      <c r="C698" s="10"/>
      <c r="D698" s="10"/>
      <c r="E698" s="10"/>
      <c r="F698" s="10"/>
    </row>
    <row r="699" spans="3:6" x14ac:dyDescent="0.25">
      <c r="C699" s="10"/>
      <c r="D699" s="10"/>
      <c r="E699" s="10"/>
      <c r="F699" s="10"/>
    </row>
    <row r="700" spans="3:6" x14ac:dyDescent="0.25">
      <c r="C700" s="10"/>
      <c r="D700" s="10"/>
      <c r="E700" s="10"/>
      <c r="F700" s="10"/>
    </row>
    <row r="701" spans="3:6" x14ac:dyDescent="0.25">
      <c r="C701" s="10"/>
      <c r="D701" s="10"/>
      <c r="E701" s="10"/>
      <c r="F701" s="10"/>
    </row>
    <row r="702" spans="3:6" x14ac:dyDescent="0.25">
      <c r="C702" s="10"/>
      <c r="D702" s="10"/>
      <c r="E702" s="10"/>
      <c r="F702" s="10"/>
    </row>
    <row r="703" spans="3:6" x14ac:dyDescent="0.25">
      <c r="C703" s="10"/>
      <c r="D703" s="10"/>
      <c r="E703" s="10"/>
      <c r="F703" s="10"/>
    </row>
    <row r="704" spans="3:6" x14ac:dyDescent="0.25">
      <c r="C704" s="10"/>
      <c r="D704" s="10"/>
      <c r="E704" s="10"/>
      <c r="F704" s="10"/>
    </row>
    <row r="705" spans="3:6" x14ac:dyDescent="0.25">
      <c r="C705" s="10"/>
      <c r="D705" s="10"/>
      <c r="E705" s="10"/>
      <c r="F705" s="10"/>
    </row>
    <row r="706" spans="3:6" x14ac:dyDescent="0.25">
      <c r="C706" s="10"/>
      <c r="D706" s="10"/>
      <c r="E706" s="10"/>
      <c r="F706" s="10"/>
    </row>
    <row r="707" spans="3:6" x14ac:dyDescent="0.25">
      <c r="C707" s="10"/>
      <c r="D707" s="10"/>
      <c r="E707" s="10"/>
      <c r="F707" s="10"/>
    </row>
    <row r="708" spans="3:6" x14ac:dyDescent="0.25">
      <c r="C708" s="10"/>
      <c r="D708" s="10"/>
      <c r="E708" s="10"/>
      <c r="F708" s="10"/>
    </row>
    <row r="709" spans="3:6" x14ac:dyDescent="0.25">
      <c r="C709" s="10"/>
      <c r="D709" s="10"/>
      <c r="E709" s="10"/>
      <c r="F709" s="10"/>
    </row>
    <row r="710" spans="3:6" x14ac:dyDescent="0.25">
      <c r="C710" s="10"/>
      <c r="D710" s="10"/>
      <c r="E710" s="10"/>
      <c r="F710" s="10"/>
    </row>
    <row r="711" spans="3:6" x14ac:dyDescent="0.25">
      <c r="C711" s="10"/>
      <c r="D711" s="10"/>
      <c r="E711" s="10"/>
      <c r="F711" s="10"/>
    </row>
    <row r="712" spans="3:6" x14ac:dyDescent="0.25">
      <c r="C712" s="10"/>
      <c r="D712" s="10"/>
      <c r="E712" s="10"/>
      <c r="F712" s="10"/>
    </row>
    <row r="713" spans="3:6" x14ac:dyDescent="0.25">
      <c r="C713" s="10"/>
      <c r="D713" s="10"/>
      <c r="E713" s="10"/>
      <c r="F713" s="10"/>
    </row>
    <row r="714" spans="3:6" x14ac:dyDescent="0.25">
      <c r="C714" s="10"/>
      <c r="D714" s="10"/>
      <c r="E714" s="10"/>
      <c r="F714" s="10"/>
    </row>
    <row r="715" spans="3:6" x14ac:dyDescent="0.25">
      <c r="C715" s="10"/>
      <c r="D715" s="10"/>
      <c r="E715" s="10"/>
      <c r="F715" s="10"/>
    </row>
    <row r="716" spans="3:6" x14ac:dyDescent="0.25">
      <c r="C716" s="10"/>
      <c r="D716" s="10"/>
      <c r="E716" s="10"/>
      <c r="F716" s="10"/>
    </row>
    <row r="717" spans="3:6" x14ac:dyDescent="0.25">
      <c r="C717" s="10"/>
      <c r="D717" s="10"/>
      <c r="E717" s="10"/>
      <c r="F717" s="10"/>
    </row>
    <row r="718" spans="3:6" x14ac:dyDescent="0.25">
      <c r="C718" s="10"/>
      <c r="D718" s="10"/>
      <c r="E718" s="10"/>
      <c r="F718" s="10"/>
    </row>
    <row r="719" spans="3:6" x14ac:dyDescent="0.25">
      <c r="C719" s="10"/>
      <c r="D719" s="10"/>
      <c r="E719" s="10"/>
      <c r="F719" s="10"/>
    </row>
    <row r="720" spans="3:6" x14ac:dyDescent="0.25">
      <c r="C720" s="10"/>
      <c r="D720" s="10"/>
      <c r="E720" s="10"/>
      <c r="F720" s="10"/>
    </row>
    <row r="721" spans="3:6" x14ac:dyDescent="0.25">
      <c r="C721" s="10"/>
      <c r="D721" s="10"/>
      <c r="E721" s="10"/>
      <c r="F721" s="10"/>
    </row>
    <row r="722" spans="3:6" x14ac:dyDescent="0.25">
      <c r="C722" s="10"/>
      <c r="D722" s="10"/>
      <c r="E722" s="10"/>
      <c r="F722" s="10"/>
    </row>
    <row r="723" spans="3:6" x14ac:dyDescent="0.25">
      <c r="C723" s="10"/>
      <c r="D723" s="10"/>
      <c r="E723" s="10"/>
      <c r="F723" s="10"/>
    </row>
    <row r="724" spans="3:6" x14ac:dyDescent="0.25">
      <c r="C724" s="10"/>
      <c r="D724" s="10"/>
      <c r="E724" s="10"/>
      <c r="F724" s="10"/>
    </row>
    <row r="725" spans="3:6" x14ac:dyDescent="0.25">
      <c r="C725" s="10"/>
      <c r="D725" s="10"/>
      <c r="E725" s="10"/>
      <c r="F725" s="10"/>
    </row>
    <row r="726" spans="3:6" x14ac:dyDescent="0.25">
      <c r="C726" s="10"/>
      <c r="D726" s="10"/>
      <c r="E726" s="10"/>
      <c r="F726" s="10"/>
    </row>
    <row r="727" spans="3:6" x14ac:dyDescent="0.25">
      <c r="C727" s="10"/>
      <c r="D727" s="10"/>
      <c r="E727" s="10"/>
      <c r="F727" s="10"/>
    </row>
    <row r="728" spans="3:6" x14ac:dyDescent="0.25">
      <c r="C728" s="10"/>
      <c r="D728" s="10"/>
      <c r="E728" s="10"/>
      <c r="F728" s="10"/>
    </row>
    <row r="729" spans="3:6" x14ac:dyDescent="0.25">
      <c r="C729" s="10"/>
      <c r="D729" s="10"/>
      <c r="E729" s="10"/>
      <c r="F729" s="10"/>
    </row>
    <row r="730" spans="3:6" x14ac:dyDescent="0.25">
      <c r="C730" s="10"/>
      <c r="D730" s="10"/>
      <c r="E730" s="10"/>
      <c r="F730" s="10"/>
    </row>
    <row r="731" spans="3:6" x14ac:dyDescent="0.25">
      <c r="C731" s="10"/>
      <c r="D731" s="10"/>
      <c r="E731" s="10"/>
      <c r="F731" s="10"/>
    </row>
    <row r="732" spans="3:6" x14ac:dyDescent="0.25">
      <c r="C732" s="10"/>
      <c r="D732" s="10"/>
      <c r="E732" s="10"/>
      <c r="F732" s="10"/>
    </row>
    <row r="733" spans="3:6" x14ac:dyDescent="0.25">
      <c r="C733" s="10"/>
      <c r="D733" s="10"/>
      <c r="E733" s="10"/>
      <c r="F733" s="10"/>
    </row>
    <row r="734" spans="3:6" x14ac:dyDescent="0.25">
      <c r="C734" s="10"/>
      <c r="D734" s="10"/>
      <c r="E734" s="10"/>
      <c r="F734" s="10"/>
    </row>
    <row r="735" spans="3:6" x14ac:dyDescent="0.25">
      <c r="C735" s="10"/>
      <c r="D735" s="10"/>
      <c r="E735" s="10"/>
      <c r="F735" s="10"/>
    </row>
    <row r="736" spans="3:6" x14ac:dyDescent="0.25">
      <c r="C736" s="10"/>
      <c r="D736" s="10"/>
      <c r="E736" s="10"/>
      <c r="F736" s="10"/>
    </row>
    <row r="737" spans="3:6" x14ac:dyDescent="0.25">
      <c r="C737" s="10"/>
      <c r="D737" s="10"/>
      <c r="E737" s="10"/>
      <c r="F737" s="10"/>
    </row>
    <row r="738" spans="3:6" x14ac:dyDescent="0.25">
      <c r="C738" s="10"/>
      <c r="D738" s="10"/>
      <c r="E738" s="10"/>
      <c r="F738" s="10"/>
    </row>
    <row r="739" spans="3:6" x14ac:dyDescent="0.25">
      <c r="C739" s="10"/>
      <c r="D739" s="10"/>
      <c r="E739" s="10"/>
      <c r="F739" s="10"/>
    </row>
    <row r="740" spans="3:6" x14ac:dyDescent="0.25">
      <c r="C740" s="10"/>
      <c r="D740" s="10"/>
      <c r="E740" s="10"/>
      <c r="F740" s="10"/>
    </row>
    <row r="741" spans="3:6" x14ac:dyDescent="0.25">
      <c r="C741" s="10"/>
      <c r="D741" s="10"/>
      <c r="E741" s="10"/>
      <c r="F741" s="10"/>
    </row>
    <row r="742" spans="3:6" x14ac:dyDescent="0.25">
      <c r="C742" s="10"/>
      <c r="D742" s="10"/>
      <c r="E742" s="10"/>
      <c r="F742" s="10"/>
    </row>
    <row r="743" spans="3:6" x14ac:dyDescent="0.25">
      <c r="C743" s="10"/>
      <c r="D743" s="10"/>
      <c r="E743" s="10"/>
      <c r="F743" s="10"/>
    </row>
    <row r="744" spans="3:6" x14ac:dyDescent="0.25">
      <c r="C744" s="10"/>
      <c r="D744" s="10"/>
      <c r="E744" s="10"/>
      <c r="F744" s="10"/>
    </row>
    <row r="745" spans="3:6" x14ac:dyDescent="0.25">
      <c r="C745" s="10"/>
      <c r="D745" s="10"/>
      <c r="E745" s="10"/>
      <c r="F745" s="10"/>
    </row>
    <row r="746" spans="3:6" x14ac:dyDescent="0.25">
      <c r="C746" s="10"/>
      <c r="D746" s="10"/>
      <c r="E746" s="10"/>
      <c r="F746" s="10"/>
    </row>
    <row r="747" spans="3:6" x14ac:dyDescent="0.25">
      <c r="C747" s="10"/>
      <c r="D747" s="10"/>
      <c r="E747" s="10"/>
      <c r="F747" s="10"/>
    </row>
    <row r="748" spans="3:6" x14ac:dyDescent="0.25">
      <c r="C748" s="10"/>
      <c r="D748" s="10"/>
      <c r="E748" s="10"/>
      <c r="F748" s="10"/>
    </row>
    <row r="749" spans="3:6" x14ac:dyDescent="0.25">
      <c r="C749" s="10"/>
      <c r="D749" s="10"/>
      <c r="E749" s="10"/>
      <c r="F749" s="10"/>
    </row>
    <row r="750" spans="3:6" x14ac:dyDescent="0.25">
      <c r="C750" s="10"/>
      <c r="D750" s="10"/>
      <c r="E750" s="10"/>
      <c r="F750" s="10"/>
    </row>
    <row r="751" spans="3:6" x14ac:dyDescent="0.25">
      <c r="C751" s="10"/>
      <c r="D751" s="10"/>
      <c r="E751" s="10"/>
      <c r="F751" s="10"/>
    </row>
    <row r="752" spans="3:6" x14ac:dyDescent="0.25">
      <c r="C752" s="10"/>
      <c r="D752" s="10"/>
      <c r="E752" s="10"/>
      <c r="F752" s="10"/>
    </row>
    <row r="753" spans="3:6" x14ac:dyDescent="0.25">
      <c r="C753" s="10"/>
      <c r="D753" s="10"/>
      <c r="E753" s="10"/>
      <c r="F753" s="10"/>
    </row>
    <row r="754" spans="3:6" x14ac:dyDescent="0.25">
      <c r="C754" s="10"/>
      <c r="D754" s="10"/>
      <c r="E754" s="10"/>
      <c r="F754" s="10"/>
    </row>
    <row r="755" spans="3:6" x14ac:dyDescent="0.25">
      <c r="C755" s="10"/>
      <c r="D755" s="10"/>
      <c r="E755" s="10"/>
      <c r="F755" s="10"/>
    </row>
    <row r="756" spans="3:6" x14ac:dyDescent="0.25">
      <c r="C756" s="10"/>
      <c r="D756" s="10"/>
      <c r="E756" s="10"/>
      <c r="F756" s="10"/>
    </row>
    <row r="757" spans="3:6" x14ac:dyDescent="0.25">
      <c r="C757" s="10"/>
      <c r="D757" s="10"/>
      <c r="E757" s="10"/>
      <c r="F757" s="10"/>
    </row>
    <row r="758" spans="3:6" x14ac:dyDescent="0.25">
      <c r="C758" s="10"/>
      <c r="D758" s="10"/>
      <c r="E758" s="10"/>
      <c r="F758" s="10"/>
    </row>
    <row r="759" spans="3:6" x14ac:dyDescent="0.25">
      <c r="C759" s="10"/>
      <c r="D759" s="10"/>
      <c r="E759" s="10"/>
      <c r="F759" s="10"/>
    </row>
    <row r="760" spans="3:6" x14ac:dyDescent="0.25">
      <c r="C760" s="10"/>
      <c r="D760" s="10"/>
      <c r="E760" s="10"/>
      <c r="F760" s="10"/>
    </row>
    <row r="761" spans="3:6" x14ac:dyDescent="0.25">
      <c r="C761" s="10"/>
      <c r="D761" s="10"/>
      <c r="E761" s="10"/>
      <c r="F761" s="10"/>
    </row>
    <row r="762" spans="3:6" x14ac:dyDescent="0.25">
      <c r="C762" s="10"/>
      <c r="D762" s="10"/>
      <c r="E762" s="10"/>
      <c r="F762" s="10"/>
    </row>
    <row r="763" spans="3:6" x14ac:dyDescent="0.25">
      <c r="C763" s="10"/>
      <c r="D763" s="10"/>
      <c r="E763" s="10"/>
      <c r="F763" s="10"/>
    </row>
    <row r="764" spans="3:6" x14ac:dyDescent="0.25">
      <c r="C764" s="10"/>
      <c r="D764" s="10"/>
      <c r="E764" s="10"/>
      <c r="F764" s="10"/>
    </row>
    <row r="765" spans="3:6" x14ac:dyDescent="0.25">
      <c r="C765" s="10"/>
      <c r="D765" s="10"/>
      <c r="E765" s="10"/>
      <c r="F765" s="10"/>
    </row>
    <row r="766" spans="3:6" x14ac:dyDescent="0.25">
      <c r="C766" s="10"/>
      <c r="D766" s="10"/>
      <c r="E766" s="10"/>
      <c r="F766" s="10"/>
    </row>
    <row r="767" spans="3:6" x14ac:dyDescent="0.25">
      <c r="C767" s="10"/>
      <c r="D767" s="10"/>
      <c r="E767" s="10"/>
      <c r="F767" s="10"/>
    </row>
    <row r="768" spans="3:6" x14ac:dyDescent="0.25">
      <c r="C768" s="10"/>
      <c r="D768" s="10"/>
      <c r="E768" s="10"/>
      <c r="F768" s="10"/>
    </row>
    <row r="769" spans="3:6" x14ac:dyDescent="0.25">
      <c r="C769" s="10"/>
      <c r="D769" s="10"/>
      <c r="E769" s="10"/>
      <c r="F769" s="10"/>
    </row>
    <row r="770" spans="3:6" x14ac:dyDescent="0.25">
      <c r="C770" s="10"/>
      <c r="D770" s="10"/>
      <c r="E770" s="10"/>
      <c r="F770" s="10"/>
    </row>
    <row r="771" spans="3:6" x14ac:dyDescent="0.25">
      <c r="C771" s="10"/>
      <c r="D771" s="10"/>
      <c r="E771" s="10"/>
      <c r="F771" s="10"/>
    </row>
    <row r="772" spans="3:6" x14ac:dyDescent="0.25">
      <c r="C772" s="10"/>
      <c r="D772" s="10"/>
      <c r="E772" s="10"/>
      <c r="F772" s="10"/>
    </row>
    <row r="773" spans="3:6" x14ac:dyDescent="0.25">
      <c r="C773" s="10"/>
      <c r="D773" s="10"/>
      <c r="E773" s="10"/>
      <c r="F773" s="10"/>
    </row>
    <row r="774" spans="3:6" x14ac:dyDescent="0.25">
      <c r="C774" s="10"/>
      <c r="D774" s="10"/>
      <c r="E774" s="10"/>
      <c r="F774" s="10"/>
    </row>
    <row r="775" spans="3:6" x14ac:dyDescent="0.25">
      <c r="C775" s="10"/>
      <c r="D775" s="10"/>
      <c r="E775" s="10"/>
      <c r="F775" s="10"/>
    </row>
    <row r="776" spans="3:6" x14ac:dyDescent="0.25">
      <c r="C776" s="10"/>
      <c r="D776" s="10"/>
      <c r="E776" s="10"/>
      <c r="F776" s="10"/>
    </row>
    <row r="777" spans="3:6" x14ac:dyDescent="0.25">
      <c r="C777" s="10"/>
      <c r="D777" s="10"/>
      <c r="E777" s="10"/>
      <c r="F777" s="10"/>
    </row>
    <row r="778" spans="3:6" x14ac:dyDescent="0.25">
      <c r="C778" s="10"/>
      <c r="D778" s="10"/>
      <c r="E778" s="10"/>
      <c r="F778" s="10"/>
    </row>
    <row r="779" spans="3:6" x14ac:dyDescent="0.25">
      <c r="C779" s="10"/>
      <c r="D779" s="10"/>
      <c r="E779" s="10"/>
      <c r="F779" s="10"/>
    </row>
    <row r="780" spans="3:6" x14ac:dyDescent="0.25">
      <c r="C780" s="10"/>
      <c r="D780" s="10"/>
      <c r="E780" s="10"/>
      <c r="F780" s="10"/>
    </row>
    <row r="781" spans="3:6" x14ac:dyDescent="0.25">
      <c r="C781" s="10"/>
      <c r="D781" s="10"/>
      <c r="E781" s="10"/>
      <c r="F781" s="10"/>
    </row>
    <row r="782" spans="3:6" x14ac:dyDescent="0.25">
      <c r="C782" s="10"/>
      <c r="D782" s="10"/>
      <c r="E782" s="10"/>
      <c r="F782" s="10"/>
    </row>
    <row r="783" spans="3:6" x14ac:dyDescent="0.25">
      <c r="C783" s="10"/>
      <c r="D783" s="10"/>
      <c r="E783" s="10"/>
      <c r="F783" s="10"/>
    </row>
    <row r="784" spans="3:6" x14ac:dyDescent="0.25">
      <c r="C784" s="10"/>
      <c r="D784" s="10"/>
      <c r="E784" s="10"/>
      <c r="F784" s="10"/>
    </row>
    <row r="785" spans="3:6" x14ac:dyDescent="0.25">
      <c r="C785" s="10"/>
      <c r="D785" s="10"/>
      <c r="E785" s="10"/>
      <c r="F785" s="10"/>
    </row>
    <row r="786" spans="3:6" x14ac:dyDescent="0.25">
      <c r="C786" s="10"/>
      <c r="D786" s="10"/>
      <c r="E786" s="10"/>
      <c r="F786" s="10"/>
    </row>
    <row r="787" spans="3:6" x14ac:dyDescent="0.25">
      <c r="C787" s="10"/>
      <c r="D787" s="10"/>
      <c r="E787" s="10"/>
      <c r="F787" s="10"/>
    </row>
    <row r="788" spans="3:6" x14ac:dyDescent="0.25">
      <c r="C788" s="10"/>
      <c r="D788" s="10"/>
      <c r="E788" s="10"/>
      <c r="F788" s="10"/>
    </row>
    <row r="789" spans="3:6" x14ac:dyDescent="0.25">
      <c r="C789" s="10"/>
      <c r="D789" s="10"/>
      <c r="E789" s="10"/>
      <c r="F789" s="10"/>
    </row>
    <row r="790" spans="3:6" x14ac:dyDescent="0.25">
      <c r="C790" s="10"/>
      <c r="D790" s="10"/>
      <c r="E790" s="10"/>
      <c r="F790" s="10"/>
    </row>
    <row r="791" spans="3:6" x14ac:dyDescent="0.25">
      <c r="C791" s="10"/>
      <c r="D791" s="10"/>
      <c r="E791" s="10"/>
      <c r="F791" s="10"/>
    </row>
    <row r="792" spans="3:6" x14ac:dyDescent="0.25">
      <c r="C792" s="10"/>
      <c r="D792" s="10"/>
      <c r="E792" s="10"/>
      <c r="F792" s="10"/>
    </row>
    <row r="793" spans="3:6" x14ac:dyDescent="0.25">
      <c r="C793" s="10"/>
      <c r="D793" s="10"/>
      <c r="E793" s="10"/>
      <c r="F793" s="10"/>
    </row>
    <row r="794" spans="3:6" x14ac:dyDescent="0.25">
      <c r="C794" s="10"/>
      <c r="D794" s="10"/>
      <c r="E794" s="10"/>
      <c r="F794" s="10"/>
    </row>
    <row r="795" spans="3:6" x14ac:dyDescent="0.25">
      <c r="C795" s="10"/>
      <c r="D795" s="10"/>
      <c r="E795" s="10"/>
      <c r="F795" s="10"/>
    </row>
    <row r="796" spans="3:6" x14ac:dyDescent="0.25">
      <c r="C796" s="10"/>
      <c r="D796" s="10"/>
      <c r="E796" s="10"/>
      <c r="F796" s="10"/>
    </row>
    <row r="797" spans="3:6" x14ac:dyDescent="0.25">
      <c r="C797" s="10"/>
      <c r="D797" s="10"/>
      <c r="E797" s="10"/>
      <c r="F797" s="10"/>
    </row>
    <row r="798" spans="3:6" x14ac:dyDescent="0.25">
      <c r="C798" s="10"/>
      <c r="D798" s="10"/>
      <c r="E798" s="10"/>
      <c r="F798" s="10"/>
    </row>
    <row r="799" spans="3:6" x14ac:dyDescent="0.25">
      <c r="C799" s="10"/>
      <c r="D799" s="10"/>
      <c r="E799" s="10"/>
      <c r="F799" s="10"/>
    </row>
    <row r="800" spans="3:6" x14ac:dyDescent="0.25">
      <c r="C800" s="10"/>
      <c r="D800" s="10"/>
      <c r="E800" s="10"/>
      <c r="F800" s="10"/>
    </row>
    <row r="801" spans="3:6" x14ac:dyDescent="0.25">
      <c r="C801" s="10"/>
      <c r="D801" s="10"/>
      <c r="E801" s="10"/>
      <c r="F801" s="10"/>
    </row>
    <row r="802" spans="3:6" x14ac:dyDescent="0.25">
      <c r="C802" s="10"/>
      <c r="D802" s="10"/>
      <c r="E802" s="10"/>
      <c r="F802" s="10"/>
    </row>
    <row r="803" spans="3:6" x14ac:dyDescent="0.25">
      <c r="C803" s="10"/>
      <c r="D803" s="10"/>
      <c r="E803" s="10"/>
      <c r="F803" s="10"/>
    </row>
    <row r="804" spans="3:6" x14ac:dyDescent="0.25">
      <c r="C804" s="10"/>
      <c r="D804" s="10"/>
      <c r="E804" s="10"/>
      <c r="F804" s="10"/>
    </row>
    <row r="805" spans="3:6" x14ac:dyDescent="0.25">
      <c r="C805" s="10"/>
      <c r="D805" s="10"/>
      <c r="E805" s="10"/>
      <c r="F805" s="10"/>
    </row>
    <row r="806" spans="3:6" x14ac:dyDescent="0.25">
      <c r="C806" s="10"/>
      <c r="D806" s="10"/>
      <c r="E806" s="10"/>
      <c r="F806" s="10"/>
    </row>
    <row r="807" spans="3:6" x14ac:dyDescent="0.25">
      <c r="C807" s="10"/>
      <c r="D807" s="10"/>
      <c r="E807" s="10"/>
      <c r="F807" s="10"/>
    </row>
    <row r="808" spans="3:6" x14ac:dyDescent="0.25">
      <c r="C808" s="10"/>
      <c r="D808" s="10"/>
      <c r="E808" s="10"/>
      <c r="F808" s="10"/>
    </row>
    <row r="809" spans="3:6" x14ac:dyDescent="0.25">
      <c r="C809" s="10"/>
      <c r="D809" s="10"/>
      <c r="E809" s="10"/>
      <c r="F809" s="10"/>
    </row>
    <row r="810" spans="3:6" x14ac:dyDescent="0.25">
      <c r="C810" s="10"/>
      <c r="D810" s="10"/>
      <c r="E810" s="10"/>
      <c r="F810" s="10"/>
    </row>
    <row r="811" spans="3:6" x14ac:dyDescent="0.25">
      <c r="C811" s="10"/>
      <c r="D811" s="10"/>
      <c r="E811" s="10"/>
      <c r="F811" s="10"/>
    </row>
    <row r="812" spans="3:6" x14ac:dyDescent="0.25">
      <c r="C812" s="10"/>
      <c r="D812" s="10"/>
      <c r="E812" s="10"/>
      <c r="F812" s="10"/>
    </row>
    <row r="813" spans="3:6" x14ac:dyDescent="0.25">
      <c r="C813" s="10"/>
      <c r="D813" s="10"/>
      <c r="E813" s="10"/>
      <c r="F813" s="10"/>
    </row>
    <row r="814" spans="3:6" x14ac:dyDescent="0.25">
      <c r="C814" s="10"/>
      <c r="D814" s="10"/>
      <c r="E814" s="10"/>
      <c r="F814" s="10"/>
    </row>
    <row r="815" spans="3:6" x14ac:dyDescent="0.25">
      <c r="C815" s="10"/>
      <c r="D815" s="10"/>
      <c r="E815" s="10"/>
      <c r="F815" s="10"/>
    </row>
    <row r="816" spans="3:6" x14ac:dyDescent="0.25">
      <c r="C816" s="10"/>
      <c r="D816" s="10"/>
      <c r="E816" s="10"/>
      <c r="F816" s="10"/>
    </row>
    <row r="817" spans="3:6" x14ac:dyDescent="0.25">
      <c r="C817" s="10"/>
      <c r="D817" s="10"/>
      <c r="E817" s="10"/>
      <c r="F817" s="10"/>
    </row>
    <row r="818" spans="3:6" x14ac:dyDescent="0.25">
      <c r="C818" s="10"/>
      <c r="D818" s="10"/>
      <c r="E818" s="10"/>
      <c r="F818" s="10"/>
    </row>
    <row r="819" spans="3:6" x14ac:dyDescent="0.25">
      <c r="C819" s="10"/>
      <c r="D819" s="10"/>
      <c r="E819" s="10"/>
      <c r="F819" s="10"/>
    </row>
    <row r="820" spans="3:6" x14ac:dyDescent="0.25">
      <c r="C820" s="10"/>
      <c r="D820" s="10"/>
      <c r="E820" s="10"/>
      <c r="F820" s="10"/>
    </row>
    <row r="821" spans="3:6" x14ac:dyDescent="0.25">
      <c r="C821" s="10"/>
      <c r="D821" s="10"/>
      <c r="E821" s="10"/>
      <c r="F821" s="10"/>
    </row>
    <row r="822" spans="3:6" x14ac:dyDescent="0.25">
      <c r="C822" s="10"/>
      <c r="D822" s="10"/>
      <c r="E822" s="10"/>
      <c r="F822" s="10"/>
    </row>
    <row r="823" spans="3:6" x14ac:dyDescent="0.25">
      <c r="C823" s="10"/>
      <c r="D823" s="10"/>
      <c r="E823" s="10"/>
      <c r="F823" s="10"/>
    </row>
    <row r="824" spans="3:6" x14ac:dyDescent="0.25">
      <c r="C824" s="10"/>
      <c r="D824" s="10"/>
      <c r="E824" s="10"/>
      <c r="F824" s="10"/>
    </row>
    <row r="825" spans="3:6" x14ac:dyDescent="0.25">
      <c r="C825" s="10"/>
      <c r="D825" s="10"/>
      <c r="E825" s="10"/>
      <c r="F825" s="10"/>
    </row>
  </sheetData>
  <sheetProtection algorithmName="SHA-512" hashValue="6ZcovQP/xn9hCgfhmz7UjSoV8mQYy6jr2qAwXI8TI1YVWzLcf3aoEZNjgvXkAAHbyZ/yzXd9ozlaMxoGLMKLYQ==" saltValue="YQryqMO628KWWrVVLEUVQQ==" spinCount="100000" sheet="1" objects="1" scenarios="1" formatCells="0" formatColumns="0" formatRows="0" selectLockedCells="1"/>
  <mergeCells count="6">
    <mergeCell ref="B1:F1"/>
    <mergeCell ref="B3:F3"/>
    <mergeCell ref="B4:F4"/>
    <mergeCell ref="C8:D8"/>
    <mergeCell ref="B5:F5"/>
    <mergeCell ref="B2:F2"/>
  </mergeCells>
  <pageMargins left="0.7" right="0.7" top="0.75" bottom="0.75" header="0.3" footer="0.3"/>
  <pageSetup scale="89" fitToHeight="10" orientation="landscape"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6F37B3-E395-46F6-B66B-3241CD3C497E}">
  <sheetPr>
    <pageSetUpPr fitToPage="1"/>
  </sheetPr>
  <dimension ref="A1:G825"/>
  <sheetViews>
    <sheetView workbookViewId="0">
      <pane xSplit="1" ySplit="9" topLeftCell="B10" activePane="bottomRight" state="frozen"/>
      <selection pane="topRight" activeCell="B1" sqref="B1"/>
      <selection pane="bottomLeft" activeCell="A10" sqref="A10"/>
      <selection pane="bottomRight" activeCell="C12" sqref="C12"/>
    </sheetView>
  </sheetViews>
  <sheetFormatPr defaultColWidth="9.140625" defaultRowHeight="15" x14ac:dyDescent="0.25"/>
  <cols>
    <col min="1" max="1" width="11.42578125" style="6" bestFit="1" customWidth="1"/>
    <col min="2" max="2" width="49.85546875" style="6" customWidth="1"/>
    <col min="3" max="5" width="19" style="6" customWidth="1"/>
    <col min="6" max="6" width="19.140625" style="6" customWidth="1"/>
    <col min="7" max="16384" width="9.140625" style="6"/>
  </cols>
  <sheetData>
    <row r="1" spans="1:6" x14ac:dyDescent="0.25">
      <c r="B1" s="286" t="s">
        <v>731</v>
      </c>
      <c r="C1" s="286"/>
      <c r="D1" s="286"/>
      <c r="E1" s="286"/>
      <c r="F1" s="286"/>
    </row>
    <row r="2" spans="1:6" x14ac:dyDescent="0.25">
      <c r="B2" s="289" t="str">
        <f>CONCATENATE("MUNICIPALITY OF"," ",'Start Here'!B2)</f>
        <v>MUNICIPALITY OF ABERDEEN</v>
      </c>
      <c r="C2" s="289"/>
      <c r="D2" s="289"/>
      <c r="E2" s="289"/>
      <c r="F2" s="289"/>
    </row>
    <row r="3" spans="1:6" x14ac:dyDescent="0.25">
      <c r="B3" s="286" t="s">
        <v>767</v>
      </c>
      <c r="C3" s="286"/>
      <c r="D3" s="286"/>
      <c r="E3" s="286"/>
      <c r="F3" s="286"/>
    </row>
    <row r="4" spans="1:6" x14ac:dyDescent="0.25">
      <c r="B4" s="292" t="str">
        <f>CONCATENATE(IF(ISBLANK('Exhibit 3'!D7),"",'Exhibit 3'!D7)," FUND")</f>
        <v xml:space="preserve"> FUND</v>
      </c>
      <c r="C4" s="293"/>
      <c r="D4" s="293"/>
      <c r="E4" s="293"/>
      <c r="F4" s="294"/>
    </row>
    <row r="5" spans="1:6" x14ac:dyDescent="0.25">
      <c r="B5" s="290" t="str">
        <f>CONCATENATE("For the Year Ended"," ",TEXT('Start Here'!B5,"mmmm d, yyyy"))</f>
        <v>For the Year Ended December 31, 2024</v>
      </c>
      <c r="C5" s="290"/>
      <c r="D5" s="290"/>
      <c r="E5" s="290"/>
      <c r="F5" s="290"/>
    </row>
    <row r="6" spans="1:6" x14ac:dyDescent="0.25">
      <c r="B6" s="207"/>
      <c r="C6" s="207"/>
      <c r="D6" s="207"/>
      <c r="E6" s="207"/>
      <c r="F6" s="207"/>
    </row>
    <row r="7" spans="1:6" x14ac:dyDescent="0.25">
      <c r="B7" s="212"/>
      <c r="C7" s="212"/>
      <c r="D7" s="212"/>
      <c r="E7" s="207"/>
      <c r="F7" s="207" t="s">
        <v>768</v>
      </c>
    </row>
    <row r="8" spans="1:6" x14ac:dyDescent="0.25">
      <c r="B8" s="212"/>
      <c r="C8" s="288" t="s">
        <v>769</v>
      </c>
      <c r="D8" s="288"/>
      <c r="E8" s="28"/>
      <c r="F8" s="207" t="s">
        <v>770</v>
      </c>
    </row>
    <row r="9" spans="1:6" x14ac:dyDescent="0.25">
      <c r="B9" s="212"/>
      <c r="C9" s="211" t="s">
        <v>771</v>
      </c>
      <c r="D9" s="211" t="s">
        <v>772</v>
      </c>
      <c r="E9" s="209" t="s">
        <v>773</v>
      </c>
      <c r="F9" s="209" t="s">
        <v>774</v>
      </c>
    </row>
    <row r="10" spans="1:6" x14ac:dyDescent="0.25">
      <c r="B10" s="212" t="s">
        <v>7</v>
      </c>
    </row>
    <row r="11" spans="1:6" x14ac:dyDescent="0.25">
      <c r="A11" s="6">
        <v>310</v>
      </c>
      <c r="B11" s="145" t="s">
        <v>358</v>
      </c>
    </row>
    <row r="12" spans="1:6" x14ac:dyDescent="0.25">
      <c r="A12" s="6">
        <v>311</v>
      </c>
      <c r="B12" s="32" t="s">
        <v>359</v>
      </c>
      <c r="C12" s="49"/>
      <c r="D12" s="49"/>
      <c r="E12" s="8">
        <f>'Exhibit 4'!D11</f>
        <v>0</v>
      </c>
      <c r="F12" s="8">
        <f t="shared" ref="F12:F19" si="0">+E12-D12</f>
        <v>0</v>
      </c>
    </row>
    <row r="13" spans="1:6" x14ac:dyDescent="0.25">
      <c r="A13" s="6">
        <v>312</v>
      </c>
      <c r="B13" s="32" t="s">
        <v>360</v>
      </c>
      <c r="C13" s="49"/>
      <c r="D13" s="49"/>
      <c r="E13" s="8">
        <f>'Exhibit 4'!D12</f>
        <v>0</v>
      </c>
      <c r="F13" s="8">
        <f t="shared" si="0"/>
        <v>0</v>
      </c>
    </row>
    <row r="14" spans="1:6" x14ac:dyDescent="0.25">
      <c r="A14" s="6">
        <v>313</v>
      </c>
      <c r="B14" s="32" t="s">
        <v>361</v>
      </c>
      <c r="C14" s="49"/>
      <c r="D14" s="49"/>
      <c r="E14" s="8">
        <f>'Exhibit 4'!D13</f>
        <v>0</v>
      </c>
      <c r="F14" s="8">
        <f t="shared" si="0"/>
        <v>0</v>
      </c>
    </row>
    <row r="15" spans="1:6" x14ac:dyDescent="0.25">
      <c r="A15" s="6">
        <v>314</v>
      </c>
      <c r="B15" s="32" t="s">
        <v>362</v>
      </c>
      <c r="C15" s="49"/>
      <c r="D15" s="49"/>
      <c r="E15" s="8">
        <f>'Exhibit 4'!D14</f>
        <v>0</v>
      </c>
      <c r="F15" s="8">
        <f t="shared" si="0"/>
        <v>0</v>
      </c>
    </row>
    <row r="16" spans="1:6" x14ac:dyDescent="0.25">
      <c r="A16" s="6">
        <v>315</v>
      </c>
      <c r="B16" s="32" t="s">
        <v>363</v>
      </c>
      <c r="C16" s="49"/>
      <c r="D16" s="49"/>
      <c r="E16" s="8">
        <f>'Exhibit 4'!D15</f>
        <v>0</v>
      </c>
      <c r="F16" s="8">
        <f t="shared" si="0"/>
        <v>0</v>
      </c>
    </row>
    <row r="17" spans="1:7" x14ac:dyDescent="0.25">
      <c r="A17" s="6">
        <v>317</v>
      </c>
      <c r="B17" s="32" t="s">
        <v>364</v>
      </c>
      <c r="C17" s="49"/>
      <c r="D17" s="49"/>
      <c r="E17" s="8">
        <f>'Exhibit 4'!D16</f>
        <v>0</v>
      </c>
      <c r="F17" s="8">
        <f t="shared" si="0"/>
        <v>0</v>
      </c>
    </row>
    <row r="18" spans="1:7" x14ac:dyDescent="0.25">
      <c r="A18" s="6">
        <v>318</v>
      </c>
      <c r="B18" s="32" t="s">
        <v>365</v>
      </c>
      <c r="C18" s="49"/>
      <c r="D18" s="49"/>
      <c r="E18" s="8">
        <f>'Exhibit 4'!D17</f>
        <v>0</v>
      </c>
      <c r="F18" s="8">
        <f t="shared" si="0"/>
        <v>0</v>
      </c>
    </row>
    <row r="19" spans="1:7" x14ac:dyDescent="0.25">
      <c r="A19" s="6">
        <v>319</v>
      </c>
      <c r="B19" s="32" t="s">
        <v>366</v>
      </c>
      <c r="C19" s="50"/>
      <c r="D19" s="50"/>
      <c r="E19" s="8">
        <f>'Exhibit 4'!D18</f>
        <v>0</v>
      </c>
      <c r="F19" s="9">
        <f t="shared" si="0"/>
        <v>0</v>
      </c>
    </row>
    <row r="20" spans="1:7" x14ac:dyDescent="0.25">
      <c r="B20" s="6" t="s">
        <v>367</v>
      </c>
      <c r="C20" s="9">
        <f>SUM(C12:C19)</f>
        <v>0</v>
      </c>
      <c r="D20" s="9">
        <f>SUM(D12:D19)</f>
        <v>0</v>
      </c>
      <c r="E20" s="16">
        <f>SUM(E12:E19)</f>
        <v>0</v>
      </c>
      <c r="F20" s="16">
        <f>SUM(F12:F19)</f>
        <v>0</v>
      </c>
      <c r="G20" s="15"/>
    </row>
    <row r="21" spans="1:7" x14ac:dyDescent="0.25">
      <c r="C21" s="10"/>
      <c r="D21" s="10"/>
      <c r="E21" s="10"/>
      <c r="F21" s="10"/>
    </row>
    <row r="22" spans="1:7" x14ac:dyDescent="0.25">
      <c r="A22" s="6">
        <v>320</v>
      </c>
      <c r="B22" s="145" t="s">
        <v>368</v>
      </c>
      <c r="C22" s="49"/>
      <c r="D22" s="49"/>
      <c r="E22" s="8">
        <f>'Exhibit 4'!D21</f>
        <v>0</v>
      </c>
      <c r="F22" s="8">
        <f>+E22-D22</f>
        <v>0</v>
      </c>
    </row>
    <row r="23" spans="1:7" x14ac:dyDescent="0.25">
      <c r="B23" s="145"/>
      <c r="C23" s="8"/>
      <c r="D23" s="8"/>
      <c r="E23" s="8"/>
      <c r="F23" s="8"/>
    </row>
    <row r="24" spans="1:7" x14ac:dyDescent="0.25">
      <c r="A24" s="6">
        <v>330</v>
      </c>
      <c r="B24" s="145" t="s">
        <v>369</v>
      </c>
      <c r="C24" s="10"/>
      <c r="D24" s="10"/>
      <c r="E24" s="10"/>
      <c r="F24" s="10"/>
    </row>
    <row r="25" spans="1:7" x14ac:dyDescent="0.25">
      <c r="A25" s="6">
        <v>331</v>
      </c>
      <c r="B25" s="32" t="s">
        <v>370</v>
      </c>
      <c r="C25" s="49"/>
      <c r="D25" s="49"/>
      <c r="E25" s="8">
        <f>'Exhibit 4'!D24</f>
        <v>0</v>
      </c>
      <c r="F25" s="8">
        <f>+E25-D25</f>
        <v>0</v>
      </c>
    </row>
    <row r="26" spans="1:7" x14ac:dyDescent="0.25">
      <c r="A26" s="6">
        <v>332</v>
      </c>
      <c r="B26" s="32" t="s">
        <v>371</v>
      </c>
      <c r="C26" s="49"/>
      <c r="D26" s="49"/>
      <c r="E26" s="8">
        <f>'Exhibit 4'!D25</f>
        <v>0</v>
      </c>
      <c r="F26" s="8">
        <f>+E26-D26</f>
        <v>0</v>
      </c>
    </row>
    <row r="27" spans="1:7" x14ac:dyDescent="0.25">
      <c r="A27" s="6">
        <v>333</v>
      </c>
      <c r="B27" s="32" t="s">
        <v>372</v>
      </c>
      <c r="C27" s="49"/>
      <c r="D27" s="49"/>
      <c r="E27" s="8">
        <f>'Exhibit 4'!D26</f>
        <v>0</v>
      </c>
      <c r="F27" s="8">
        <f>+E27-D27</f>
        <v>0</v>
      </c>
    </row>
    <row r="28" spans="1:7" x14ac:dyDescent="0.25">
      <c r="A28" s="6">
        <v>334</v>
      </c>
      <c r="B28" s="32" t="s">
        <v>373</v>
      </c>
      <c r="C28" s="49"/>
      <c r="D28" s="49"/>
      <c r="E28" s="8">
        <f>'Exhibit 4'!D27</f>
        <v>0</v>
      </c>
      <c r="F28" s="8">
        <f>+E28-D28</f>
        <v>0</v>
      </c>
    </row>
    <row r="29" spans="1:7" x14ac:dyDescent="0.25">
      <c r="A29" s="6">
        <v>335</v>
      </c>
      <c r="B29" s="32" t="s">
        <v>374</v>
      </c>
      <c r="C29" s="8"/>
      <c r="D29" s="8"/>
      <c r="E29" s="8"/>
      <c r="F29" s="8"/>
    </row>
    <row r="30" spans="1:7" x14ac:dyDescent="0.25">
      <c r="A30" s="6">
        <v>335.01</v>
      </c>
      <c r="B30" s="96" t="s">
        <v>375</v>
      </c>
      <c r="C30" s="49"/>
      <c r="D30" s="49"/>
      <c r="E30" s="8">
        <f>'Exhibit 4'!D29</f>
        <v>0</v>
      </c>
      <c r="F30" s="8">
        <f t="shared" ref="F30:F38" si="1">+E30-D30</f>
        <v>0</v>
      </c>
    </row>
    <row r="31" spans="1:7" x14ac:dyDescent="0.25">
      <c r="A31" s="6">
        <v>335.02</v>
      </c>
      <c r="B31" s="96" t="s">
        <v>376</v>
      </c>
      <c r="C31" s="49"/>
      <c r="D31" s="49"/>
      <c r="E31" s="8">
        <f>'Exhibit 4'!D30</f>
        <v>0</v>
      </c>
      <c r="F31" s="8">
        <f t="shared" si="1"/>
        <v>0</v>
      </c>
    </row>
    <row r="32" spans="1:7" x14ac:dyDescent="0.25">
      <c r="A32" s="6">
        <v>335.03</v>
      </c>
      <c r="B32" s="96" t="s">
        <v>377</v>
      </c>
      <c r="C32" s="49"/>
      <c r="D32" s="49"/>
      <c r="E32" s="8">
        <f>'Exhibit 4'!D31</f>
        <v>0</v>
      </c>
      <c r="F32" s="8">
        <f t="shared" si="1"/>
        <v>0</v>
      </c>
    </row>
    <row r="33" spans="1:6" x14ac:dyDescent="0.25">
      <c r="A33" s="6">
        <v>335.04</v>
      </c>
      <c r="B33" s="96" t="s">
        <v>378</v>
      </c>
      <c r="C33" s="49"/>
      <c r="D33" s="49"/>
      <c r="E33" s="8">
        <f>'Exhibit 4'!D32</f>
        <v>0</v>
      </c>
      <c r="F33" s="8">
        <f t="shared" si="1"/>
        <v>0</v>
      </c>
    </row>
    <row r="34" spans="1:6" x14ac:dyDescent="0.25">
      <c r="A34" s="6">
        <v>335.06</v>
      </c>
      <c r="B34" s="96" t="s">
        <v>379</v>
      </c>
      <c r="C34" s="49"/>
      <c r="D34" s="49"/>
      <c r="E34" s="8">
        <f>'Exhibit 4'!D33</f>
        <v>0</v>
      </c>
      <c r="F34" s="8">
        <f t="shared" si="1"/>
        <v>0</v>
      </c>
    </row>
    <row r="35" spans="1:6" x14ac:dyDescent="0.25">
      <c r="A35" s="6">
        <v>335.08</v>
      </c>
      <c r="B35" s="96" t="s">
        <v>380</v>
      </c>
      <c r="C35" s="49"/>
      <c r="D35" s="49"/>
      <c r="E35" s="8">
        <f>'Exhibit 4'!D34</f>
        <v>0</v>
      </c>
      <c r="F35" s="8">
        <f t="shared" si="1"/>
        <v>0</v>
      </c>
    </row>
    <row r="36" spans="1:6" x14ac:dyDescent="0.25">
      <c r="A36" s="6">
        <v>335.09</v>
      </c>
      <c r="B36" s="37" t="s">
        <v>593</v>
      </c>
      <c r="C36" s="49"/>
      <c r="D36" s="49"/>
      <c r="E36" s="8">
        <f>'Exhibit 4'!D35</f>
        <v>0</v>
      </c>
      <c r="F36" s="8">
        <f t="shared" si="1"/>
        <v>0</v>
      </c>
    </row>
    <row r="37" spans="1:6" x14ac:dyDescent="0.25">
      <c r="A37" s="144">
        <v>335.2</v>
      </c>
      <c r="B37" s="96" t="s">
        <v>3</v>
      </c>
      <c r="C37" s="49"/>
      <c r="D37" s="49"/>
      <c r="E37" s="8">
        <f>'Exhibit 4'!D36</f>
        <v>0</v>
      </c>
      <c r="F37" s="8">
        <f t="shared" si="1"/>
        <v>0</v>
      </c>
    </row>
    <row r="38" spans="1:6" x14ac:dyDescent="0.25">
      <c r="A38" s="6">
        <v>336</v>
      </c>
      <c r="B38" s="32" t="s">
        <v>382</v>
      </c>
      <c r="C38" s="49"/>
      <c r="D38" s="49"/>
      <c r="E38" s="8">
        <f>'Exhibit 4'!D37</f>
        <v>0</v>
      </c>
      <c r="F38" s="8">
        <f t="shared" si="1"/>
        <v>0</v>
      </c>
    </row>
    <row r="39" spans="1:6" x14ac:dyDescent="0.25">
      <c r="A39" s="6">
        <v>338</v>
      </c>
      <c r="B39" s="32" t="s">
        <v>383</v>
      </c>
      <c r="C39" s="125"/>
      <c r="D39" s="125"/>
      <c r="E39" s="8"/>
      <c r="F39" s="8"/>
    </row>
    <row r="40" spans="1:6" x14ac:dyDescent="0.25">
      <c r="A40" s="6">
        <v>338.01</v>
      </c>
      <c r="B40" s="96" t="s">
        <v>384</v>
      </c>
      <c r="C40" s="49"/>
      <c r="D40" s="49"/>
      <c r="E40" s="8">
        <f>'Exhibit 4'!D39</f>
        <v>0</v>
      </c>
      <c r="F40" s="8">
        <f>+E40-D40</f>
        <v>0</v>
      </c>
    </row>
    <row r="41" spans="1:6" x14ac:dyDescent="0.25">
      <c r="A41" s="6">
        <v>338.02</v>
      </c>
      <c r="B41" s="96" t="s">
        <v>385</v>
      </c>
      <c r="C41" s="49"/>
      <c r="D41" s="49"/>
      <c r="E41" s="8">
        <f>'Exhibit 4'!D40</f>
        <v>0</v>
      </c>
      <c r="F41" s="8">
        <f>+E41-D41</f>
        <v>0</v>
      </c>
    </row>
    <row r="42" spans="1:6" x14ac:dyDescent="0.25">
      <c r="A42" s="6">
        <v>338.03</v>
      </c>
      <c r="B42" s="96" t="s">
        <v>386</v>
      </c>
      <c r="C42" s="49"/>
      <c r="D42" s="49"/>
      <c r="E42" s="8">
        <f>'Exhibit 4'!D41</f>
        <v>0</v>
      </c>
      <c r="F42" s="8">
        <f>+E42-D42</f>
        <v>0</v>
      </c>
    </row>
    <row r="43" spans="1:6" x14ac:dyDescent="0.25">
      <c r="A43" s="6">
        <v>338.99</v>
      </c>
      <c r="B43" s="96" t="s">
        <v>3</v>
      </c>
      <c r="C43" s="49"/>
      <c r="D43" s="49"/>
      <c r="E43" s="8">
        <f>'Exhibit 4'!D42</f>
        <v>0</v>
      </c>
      <c r="F43" s="8">
        <f>+E43-D43</f>
        <v>0</v>
      </c>
    </row>
    <row r="44" spans="1:6" x14ac:dyDescent="0.25">
      <c r="A44" s="6">
        <v>339</v>
      </c>
      <c r="B44" s="32" t="s">
        <v>387</v>
      </c>
      <c r="C44" s="50"/>
      <c r="D44" s="50"/>
      <c r="E44" s="8">
        <f>'Exhibit 4'!D43</f>
        <v>0</v>
      </c>
      <c r="F44" s="9">
        <f>+E44-D44</f>
        <v>0</v>
      </c>
    </row>
    <row r="45" spans="1:6" x14ac:dyDescent="0.25">
      <c r="B45" s="6" t="s">
        <v>388</v>
      </c>
      <c r="C45" s="9">
        <f>+SUM(C25:C44)</f>
        <v>0</v>
      </c>
      <c r="D45" s="9">
        <f>+SUM(D25:D44)</f>
        <v>0</v>
      </c>
      <c r="E45" s="16">
        <f>+SUM(E25:E44)</f>
        <v>0</v>
      </c>
      <c r="F45" s="16">
        <f>+SUM(F25:F44)</f>
        <v>0</v>
      </c>
    </row>
    <row r="46" spans="1:6" x14ac:dyDescent="0.25">
      <c r="C46" s="10"/>
      <c r="D46" s="10"/>
      <c r="E46" s="10"/>
      <c r="F46" s="10"/>
    </row>
    <row r="47" spans="1:6" x14ac:dyDescent="0.25">
      <c r="A47" s="6">
        <v>340</v>
      </c>
      <c r="B47" s="6" t="s">
        <v>389</v>
      </c>
      <c r="C47" s="10"/>
      <c r="D47" s="10"/>
      <c r="E47" s="10"/>
      <c r="F47" s="10"/>
    </row>
    <row r="48" spans="1:6" x14ac:dyDescent="0.25">
      <c r="A48" s="6">
        <v>341</v>
      </c>
      <c r="B48" s="32" t="s">
        <v>390</v>
      </c>
      <c r="C48" s="49"/>
      <c r="D48" s="49"/>
      <c r="E48" s="8">
        <f>'Exhibit 4'!D47</f>
        <v>0</v>
      </c>
      <c r="F48" s="8">
        <f t="shared" ref="F48:F56" si="2">+E48-D48</f>
        <v>0</v>
      </c>
    </row>
    <row r="49" spans="1:6" x14ac:dyDescent="0.25">
      <c r="A49" s="6">
        <v>342</v>
      </c>
      <c r="B49" s="32" t="s">
        <v>391</v>
      </c>
      <c r="C49" s="49"/>
      <c r="D49" s="49"/>
      <c r="E49" s="8">
        <f>'Exhibit 4'!D48</f>
        <v>0</v>
      </c>
      <c r="F49" s="8">
        <f t="shared" si="2"/>
        <v>0</v>
      </c>
    </row>
    <row r="50" spans="1:6" x14ac:dyDescent="0.25">
      <c r="A50" s="6">
        <v>343</v>
      </c>
      <c r="B50" s="32" t="s">
        <v>392</v>
      </c>
      <c r="C50" s="49"/>
      <c r="D50" s="49"/>
      <c r="E50" s="8">
        <f>'Exhibit 4'!D49</f>
        <v>0</v>
      </c>
      <c r="F50" s="8">
        <f t="shared" si="2"/>
        <v>0</v>
      </c>
    </row>
    <row r="51" spans="1:6" x14ac:dyDescent="0.25">
      <c r="A51" s="6">
        <v>344</v>
      </c>
      <c r="B51" s="32" t="s">
        <v>393</v>
      </c>
      <c r="C51" s="49"/>
      <c r="D51" s="49"/>
      <c r="E51" s="8">
        <f>'Exhibit 4'!D50</f>
        <v>0</v>
      </c>
      <c r="F51" s="8">
        <f t="shared" si="2"/>
        <v>0</v>
      </c>
    </row>
    <row r="52" spans="1:6" x14ac:dyDescent="0.25">
      <c r="A52" s="6">
        <v>345</v>
      </c>
      <c r="B52" s="32" t="s">
        <v>394</v>
      </c>
      <c r="C52" s="49"/>
      <c r="D52" s="49"/>
      <c r="E52" s="8">
        <f>'Exhibit 4'!D51</f>
        <v>0</v>
      </c>
      <c r="F52" s="8">
        <f t="shared" si="2"/>
        <v>0</v>
      </c>
    </row>
    <row r="53" spans="1:6" x14ac:dyDescent="0.25">
      <c r="A53" s="6">
        <v>346</v>
      </c>
      <c r="B53" s="32" t="s">
        <v>395</v>
      </c>
      <c r="C53" s="49"/>
      <c r="D53" s="49"/>
      <c r="E53" s="8">
        <f>'Exhibit 4'!D52</f>
        <v>0</v>
      </c>
      <c r="F53" s="8">
        <f t="shared" si="2"/>
        <v>0</v>
      </c>
    </row>
    <row r="54" spans="1:6" x14ac:dyDescent="0.25">
      <c r="A54" s="6">
        <v>347</v>
      </c>
      <c r="B54" s="32" t="s">
        <v>396</v>
      </c>
      <c r="C54" s="49"/>
      <c r="D54" s="49"/>
      <c r="E54" s="8">
        <f>'Exhibit 4'!D53</f>
        <v>0</v>
      </c>
      <c r="F54" s="8">
        <f t="shared" si="2"/>
        <v>0</v>
      </c>
    </row>
    <row r="55" spans="1:6" x14ac:dyDescent="0.25">
      <c r="A55" s="6">
        <v>348</v>
      </c>
      <c r="B55" s="32" t="s">
        <v>397</v>
      </c>
      <c r="C55" s="49"/>
      <c r="D55" s="49"/>
      <c r="E55" s="8">
        <f>'Exhibit 4'!D54</f>
        <v>0</v>
      </c>
      <c r="F55" s="8">
        <f t="shared" si="2"/>
        <v>0</v>
      </c>
    </row>
    <row r="56" spans="1:6" x14ac:dyDescent="0.25">
      <c r="A56" s="6">
        <v>349</v>
      </c>
      <c r="B56" s="32" t="s">
        <v>3</v>
      </c>
      <c r="C56" s="50"/>
      <c r="D56" s="50"/>
      <c r="E56" s="8">
        <f>'Exhibit 4'!D55</f>
        <v>0</v>
      </c>
      <c r="F56" s="9">
        <f t="shared" si="2"/>
        <v>0</v>
      </c>
    </row>
    <row r="57" spans="1:6" x14ac:dyDescent="0.25">
      <c r="B57" s="6" t="s">
        <v>398</v>
      </c>
      <c r="C57" s="9">
        <f>SUM(C48:C56)</f>
        <v>0</v>
      </c>
      <c r="D57" s="9">
        <f>SUM(D48:D56)</f>
        <v>0</v>
      </c>
      <c r="E57" s="16">
        <f>SUM(E48:E56)</f>
        <v>0</v>
      </c>
      <c r="F57" s="16">
        <f>SUM(F48:F56)</f>
        <v>0</v>
      </c>
    </row>
    <row r="58" spans="1:6" x14ac:dyDescent="0.25">
      <c r="C58" s="10"/>
      <c r="D58" s="10"/>
      <c r="E58" s="10"/>
      <c r="F58" s="10"/>
    </row>
    <row r="59" spans="1:6" x14ac:dyDescent="0.25">
      <c r="A59" s="6">
        <v>350</v>
      </c>
      <c r="B59" s="6" t="s">
        <v>400</v>
      </c>
      <c r="C59" s="10"/>
      <c r="D59" s="10"/>
      <c r="E59" s="10"/>
      <c r="F59" s="10"/>
    </row>
    <row r="60" spans="1:6" x14ac:dyDescent="0.25">
      <c r="A60" s="6">
        <v>351</v>
      </c>
      <c r="B60" s="32" t="s">
        <v>401</v>
      </c>
      <c r="C60" s="49"/>
      <c r="D60" s="49"/>
      <c r="E60" s="8">
        <f>'Exhibit 4'!D59</f>
        <v>0</v>
      </c>
      <c r="F60" s="8">
        <f>+E60-D60</f>
        <v>0</v>
      </c>
    </row>
    <row r="61" spans="1:6" x14ac:dyDescent="0.25">
      <c r="A61" s="6">
        <v>352</v>
      </c>
      <c r="B61" s="32" t="s">
        <v>402</v>
      </c>
      <c r="C61" s="49"/>
      <c r="D61" s="49"/>
      <c r="E61" s="8">
        <f>'Exhibit 4'!D60</f>
        <v>0</v>
      </c>
      <c r="F61" s="8">
        <f>+E61-D61</f>
        <v>0</v>
      </c>
    </row>
    <row r="62" spans="1:6" x14ac:dyDescent="0.25">
      <c r="A62" s="6">
        <v>353</v>
      </c>
      <c r="B62" s="32" t="s">
        <v>403</v>
      </c>
      <c r="C62" s="49"/>
      <c r="D62" s="49"/>
      <c r="E62" s="8">
        <f>'Exhibit 4'!D61</f>
        <v>0</v>
      </c>
      <c r="F62" s="8">
        <f>+E62-D62</f>
        <v>0</v>
      </c>
    </row>
    <row r="63" spans="1:6" x14ac:dyDescent="0.25">
      <c r="A63" s="6">
        <v>354</v>
      </c>
      <c r="B63" s="32" t="s">
        <v>404</v>
      </c>
      <c r="C63" s="49"/>
      <c r="D63" s="49"/>
      <c r="E63" s="8">
        <f>'Exhibit 4'!D62</f>
        <v>0</v>
      </c>
      <c r="F63" s="8">
        <f>+E63-D63</f>
        <v>0</v>
      </c>
    </row>
    <row r="64" spans="1:6" x14ac:dyDescent="0.25">
      <c r="A64" s="6">
        <v>359</v>
      </c>
      <c r="B64" s="32" t="s">
        <v>3</v>
      </c>
      <c r="C64" s="50"/>
      <c r="D64" s="50"/>
      <c r="E64" s="8">
        <f>'Exhibit 4'!D63</f>
        <v>0</v>
      </c>
      <c r="F64" s="9">
        <f>+E64-D64</f>
        <v>0</v>
      </c>
    </row>
    <row r="65" spans="1:6" x14ac:dyDescent="0.25">
      <c r="B65" s="6" t="s">
        <v>405</v>
      </c>
      <c r="C65" s="9">
        <f>SUM(C60:C64)</f>
        <v>0</v>
      </c>
      <c r="D65" s="9">
        <f>SUM(D60:D64)</f>
        <v>0</v>
      </c>
      <c r="E65" s="16">
        <f>SUM(E60:E64)</f>
        <v>0</v>
      </c>
      <c r="F65" s="16">
        <f>SUM(F60:F64)</f>
        <v>0</v>
      </c>
    </row>
    <row r="66" spans="1:6" x14ac:dyDescent="0.25">
      <c r="C66" s="10"/>
      <c r="D66" s="10"/>
      <c r="E66" s="10"/>
      <c r="F66" s="10"/>
    </row>
    <row r="67" spans="1:6" x14ac:dyDescent="0.25">
      <c r="A67" s="6">
        <v>360</v>
      </c>
      <c r="B67" s="6" t="s">
        <v>406</v>
      </c>
      <c r="C67" s="10"/>
      <c r="D67" s="10"/>
      <c r="E67" s="10"/>
      <c r="F67" s="10"/>
    </row>
    <row r="68" spans="1:6" x14ac:dyDescent="0.25">
      <c r="A68" s="6">
        <v>361</v>
      </c>
      <c r="B68" s="32" t="s">
        <v>407</v>
      </c>
      <c r="C68" s="49"/>
      <c r="D68" s="49"/>
      <c r="E68" s="8">
        <f>'Exhibit 4'!D67</f>
        <v>0</v>
      </c>
      <c r="F68" s="8">
        <f t="shared" ref="F68:F74" si="3">+E68-D68</f>
        <v>0</v>
      </c>
    </row>
    <row r="69" spans="1:6" x14ac:dyDescent="0.25">
      <c r="A69" s="6">
        <v>362</v>
      </c>
      <c r="B69" s="32" t="s">
        <v>408</v>
      </c>
      <c r="C69" s="49"/>
      <c r="D69" s="49"/>
      <c r="E69" s="8">
        <f>'Exhibit 4'!D68</f>
        <v>0</v>
      </c>
      <c r="F69" s="8">
        <f t="shared" si="3"/>
        <v>0</v>
      </c>
    </row>
    <row r="70" spans="1:6" x14ac:dyDescent="0.25">
      <c r="A70" s="6">
        <v>363</v>
      </c>
      <c r="B70" s="32" t="s">
        <v>409</v>
      </c>
      <c r="C70" s="49"/>
      <c r="D70" s="49"/>
      <c r="E70" s="8">
        <f>'Exhibit 4'!D69</f>
        <v>0</v>
      </c>
      <c r="F70" s="8">
        <f t="shared" si="3"/>
        <v>0</v>
      </c>
    </row>
    <row r="71" spans="1:6" x14ac:dyDescent="0.25">
      <c r="A71" s="6">
        <v>364</v>
      </c>
      <c r="B71" s="32" t="s">
        <v>410</v>
      </c>
      <c r="C71" s="49"/>
      <c r="D71" s="49"/>
      <c r="E71" s="8">
        <f>'Exhibit 4'!D70</f>
        <v>0</v>
      </c>
      <c r="F71" s="8">
        <f t="shared" si="3"/>
        <v>0</v>
      </c>
    </row>
    <row r="72" spans="1:6" x14ac:dyDescent="0.25">
      <c r="A72" s="6">
        <v>367</v>
      </c>
      <c r="B72" s="32" t="s">
        <v>411</v>
      </c>
      <c r="C72" s="49"/>
      <c r="D72" s="49"/>
      <c r="E72" s="8">
        <f>'Exhibit 4'!D71</f>
        <v>0</v>
      </c>
      <c r="F72" s="8">
        <f t="shared" si="3"/>
        <v>0</v>
      </c>
    </row>
    <row r="73" spans="1:6" x14ac:dyDescent="0.25">
      <c r="A73" s="6">
        <v>368</v>
      </c>
      <c r="B73" s="32" t="s">
        <v>412</v>
      </c>
      <c r="C73" s="49"/>
      <c r="D73" s="49"/>
      <c r="E73" s="8">
        <f>'Exhibit 4'!D72</f>
        <v>0</v>
      </c>
      <c r="F73" s="8">
        <f t="shared" si="3"/>
        <v>0</v>
      </c>
    </row>
    <row r="74" spans="1:6" x14ac:dyDescent="0.25">
      <c r="A74" s="6">
        <v>369</v>
      </c>
      <c r="B74" s="32" t="s">
        <v>3</v>
      </c>
      <c r="C74" s="50"/>
      <c r="D74" s="50"/>
      <c r="E74" s="8">
        <f>'Exhibit 4'!D73</f>
        <v>0</v>
      </c>
      <c r="F74" s="9">
        <f t="shared" si="3"/>
        <v>0</v>
      </c>
    </row>
    <row r="75" spans="1:6" x14ac:dyDescent="0.25">
      <c r="B75" s="6" t="s">
        <v>399</v>
      </c>
      <c r="C75" s="9">
        <f>SUM(C68:C74)</f>
        <v>0</v>
      </c>
      <c r="D75" s="9">
        <f>SUM(D68:D74)</f>
        <v>0</v>
      </c>
      <c r="E75" s="16">
        <f>SUM(E68:E74)</f>
        <v>0</v>
      </c>
      <c r="F75" s="16">
        <f>SUM(F68:F74)</f>
        <v>0</v>
      </c>
    </row>
    <row r="76" spans="1:6" x14ac:dyDescent="0.25">
      <c r="B76" s="6" t="s">
        <v>8</v>
      </c>
      <c r="C76" s="16">
        <f>+C75+C65+C57+C45+C22+C20</f>
        <v>0</v>
      </c>
      <c r="D76" s="16">
        <f>+D75+D65+D57+D45+D22+D20</f>
        <v>0</v>
      </c>
      <c r="E76" s="16">
        <f>+E75+E65+E57+E45+E22+E20</f>
        <v>0</v>
      </c>
      <c r="F76" s="16">
        <f>+F75+F65+F57+F45+F22+F20</f>
        <v>0</v>
      </c>
    </row>
    <row r="77" spans="1:6" x14ac:dyDescent="0.25">
      <c r="C77" s="10"/>
      <c r="D77" s="10"/>
      <c r="E77" s="10"/>
      <c r="F77" s="10"/>
    </row>
    <row r="78" spans="1:6" x14ac:dyDescent="0.25">
      <c r="B78" s="212" t="s">
        <v>775</v>
      </c>
      <c r="C78" s="10"/>
      <c r="D78" s="10"/>
      <c r="E78" s="10"/>
      <c r="F78" s="10"/>
    </row>
    <row r="79" spans="1:6" x14ac:dyDescent="0.25">
      <c r="A79" s="6">
        <v>410</v>
      </c>
      <c r="B79" s="6" t="s">
        <v>413</v>
      </c>
      <c r="C79" s="10"/>
      <c r="D79" s="10"/>
      <c r="E79" s="10"/>
      <c r="F79" s="10"/>
    </row>
    <row r="80" spans="1:6" x14ac:dyDescent="0.25">
      <c r="A80" s="6">
        <v>411</v>
      </c>
      <c r="B80" s="32" t="s">
        <v>414</v>
      </c>
      <c r="C80" s="49"/>
      <c r="D80" s="49"/>
      <c r="E80" s="8">
        <f>'Exhibit 4'!D79</f>
        <v>0</v>
      </c>
      <c r="F80" s="8">
        <f>+D80-E80</f>
        <v>0</v>
      </c>
    </row>
    <row r="81" spans="1:6" x14ac:dyDescent="0.25">
      <c r="A81" s="6">
        <v>411.5</v>
      </c>
      <c r="B81" s="32" t="s">
        <v>776</v>
      </c>
      <c r="C81" s="125"/>
      <c r="D81" s="125"/>
      <c r="E81" s="8"/>
      <c r="F81" s="8"/>
    </row>
    <row r="82" spans="1:6" x14ac:dyDescent="0.25">
      <c r="B82" s="96" t="s">
        <v>777</v>
      </c>
      <c r="C82" s="125"/>
      <c r="D82" s="125"/>
      <c r="E82" s="8"/>
      <c r="F82" s="8">
        <f>+D81+D82</f>
        <v>0</v>
      </c>
    </row>
    <row r="83" spans="1:6" x14ac:dyDescent="0.25">
      <c r="A83" s="6">
        <v>412</v>
      </c>
      <c r="B83" s="32" t="s">
        <v>415</v>
      </c>
      <c r="C83" s="49"/>
      <c r="D83" s="49"/>
      <c r="E83" s="8">
        <f>'Exhibit 4'!D80</f>
        <v>0</v>
      </c>
      <c r="F83" s="8">
        <f>+D83-E83</f>
        <v>0</v>
      </c>
    </row>
    <row r="84" spans="1:6" x14ac:dyDescent="0.25">
      <c r="A84" s="6">
        <v>413</v>
      </c>
      <c r="B84" s="32" t="s">
        <v>416</v>
      </c>
      <c r="C84" s="49"/>
      <c r="D84" s="49"/>
      <c r="E84" s="8">
        <f>'Exhibit 4'!D81</f>
        <v>0</v>
      </c>
      <c r="F84" s="8">
        <f>+D84-E84</f>
        <v>0</v>
      </c>
    </row>
    <row r="85" spans="1:6" x14ac:dyDescent="0.25">
      <c r="A85" s="6">
        <v>414</v>
      </c>
      <c r="B85" s="146" t="s">
        <v>417</v>
      </c>
      <c r="C85" s="49"/>
      <c r="D85" s="49"/>
      <c r="E85" s="8">
        <f>'Exhibit 4'!D82</f>
        <v>0</v>
      </c>
      <c r="F85" s="8">
        <f>+D85-E85</f>
        <v>0</v>
      </c>
    </row>
    <row r="86" spans="1:6" x14ac:dyDescent="0.25">
      <c r="A86" s="6">
        <v>419</v>
      </c>
      <c r="B86" s="32" t="s">
        <v>3</v>
      </c>
      <c r="C86" s="50"/>
      <c r="D86" s="50"/>
      <c r="E86" s="8">
        <f>'Exhibit 4'!D83</f>
        <v>0</v>
      </c>
      <c r="F86" s="9">
        <f>+D86-E86</f>
        <v>0</v>
      </c>
    </row>
    <row r="87" spans="1:6" x14ac:dyDescent="0.25">
      <c r="B87" s="6" t="s">
        <v>418</v>
      </c>
      <c r="C87" s="9">
        <f>SUM(C80:C86)</f>
        <v>0</v>
      </c>
      <c r="D87" s="9">
        <f>SUM(D80:D86)</f>
        <v>0</v>
      </c>
      <c r="E87" s="16">
        <f>SUM(E80:E86)</f>
        <v>0</v>
      </c>
      <c r="F87" s="16">
        <f>SUM(F80:F86)</f>
        <v>0</v>
      </c>
    </row>
    <row r="88" spans="1:6" x14ac:dyDescent="0.25">
      <c r="C88" s="10"/>
      <c r="D88" s="10"/>
      <c r="E88" s="10"/>
      <c r="F88" s="10"/>
    </row>
    <row r="89" spans="1:6" x14ac:dyDescent="0.25">
      <c r="A89" s="6">
        <v>420</v>
      </c>
      <c r="B89" s="6" t="s">
        <v>419</v>
      </c>
      <c r="C89" s="8"/>
      <c r="D89" s="8"/>
      <c r="E89" s="8"/>
      <c r="F89" s="8"/>
    </row>
    <row r="90" spans="1:6" x14ac:dyDescent="0.25">
      <c r="A90" s="6">
        <v>421</v>
      </c>
      <c r="B90" s="32" t="s">
        <v>420</v>
      </c>
      <c r="C90" s="49"/>
      <c r="D90" s="49"/>
      <c r="E90" s="8">
        <f>'Exhibit 4'!D87</f>
        <v>0</v>
      </c>
      <c r="F90" s="8">
        <f>+D90-E90</f>
        <v>0</v>
      </c>
    </row>
    <row r="91" spans="1:6" x14ac:dyDescent="0.25">
      <c r="A91" s="6">
        <v>422</v>
      </c>
      <c r="B91" s="32" t="s">
        <v>421</v>
      </c>
      <c r="C91" s="49"/>
      <c r="D91" s="49"/>
      <c r="E91" s="8">
        <f>'Exhibit 4'!D88</f>
        <v>0</v>
      </c>
      <c r="F91" s="8">
        <f>+D91-E91</f>
        <v>0</v>
      </c>
    </row>
    <row r="92" spans="1:6" x14ac:dyDescent="0.25">
      <c r="A92" s="6">
        <v>423</v>
      </c>
      <c r="B92" s="32" t="s">
        <v>422</v>
      </c>
      <c r="C92" s="49"/>
      <c r="D92" s="49"/>
      <c r="E92" s="8">
        <f>'Exhibit 4'!D89</f>
        <v>0</v>
      </c>
      <c r="F92" s="8">
        <f>+D92-E92</f>
        <v>0</v>
      </c>
    </row>
    <row r="93" spans="1:6" x14ac:dyDescent="0.25">
      <c r="A93" s="6">
        <v>429</v>
      </c>
      <c r="B93" s="32" t="s">
        <v>423</v>
      </c>
      <c r="C93" s="50"/>
      <c r="D93" s="50"/>
      <c r="E93" s="8">
        <f>'Exhibit 4'!D90</f>
        <v>0</v>
      </c>
      <c r="F93" s="9">
        <f>+D93-E93</f>
        <v>0</v>
      </c>
    </row>
    <row r="94" spans="1:6" x14ac:dyDescent="0.25">
      <c r="B94" s="6" t="s">
        <v>424</v>
      </c>
      <c r="C94" s="9">
        <f>SUM(C90:C93)</f>
        <v>0</v>
      </c>
      <c r="D94" s="9">
        <f>SUM(D90:D93)</f>
        <v>0</v>
      </c>
      <c r="E94" s="16">
        <f>SUM(E90:E93)</f>
        <v>0</v>
      </c>
      <c r="F94" s="16">
        <f>SUM(F90:F93)</f>
        <v>0</v>
      </c>
    </row>
    <row r="95" spans="1:6" x14ac:dyDescent="0.25">
      <c r="C95" s="10"/>
      <c r="D95" s="10"/>
      <c r="E95" s="10"/>
      <c r="F95" s="10"/>
    </row>
    <row r="96" spans="1:6" x14ac:dyDescent="0.25">
      <c r="A96" s="6">
        <v>430</v>
      </c>
      <c r="B96" s="6" t="s">
        <v>425</v>
      </c>
      <c r="C96" s="10"/>
      <c r="D96" s="10"/>
      <c r="E96" s="10"/>
      <c r="F96" s="10"/>
    </row>
    <row r="97" spans="1:6" x14ac:dyDescent="0.25">
      <c r="A97" s="6">
        <v>431</v>
      </c>
      <c r="B97" s="32" t="s">
        <v>392</v>
      </c>
      <c r="C97" s="49"/>
      <c r="D97" s="49"/>
      <c r="E97" s="8">
        <f>'Exhibit 4'!D94</f>
        <v>0</v>
      </c>
      <c r="F97" s="8">
        <f t="shared" ref="F97:F105" si="4">+D97-E97</f>
        <v>0</v>
      </c>
    </row>
    <row r="98" spans="1:6" x14ac:dyDescent="0.25">
      <c r="A98" s="6">
        <v>432</v>
      </c>
      <c r="B98" s="32" t="s">
        <v>393</v>
      </c>
      <c r="C98" s="49"/>
      <c r="D98" s="49"/>
      <c r="E98" s="8">
        <f>'Exhibit 4'!D95</f>
        <v>0</v>
      </c>
      <c r="F98" s="8">
        <f t="shared" si="4"/>
        <v>0</v>
      </c>
    </row>
    <row r="99" spans="1:6" x14ac:dyDescent="0.25">
      <c r="A99" s="6">
        <v>433</v>
      </c>
      <c r="B99" s="32" t="s">
        <v>426</v>
      </c>
      <c r="C99" s="49"/>
      <c r="D99" s="49"/>
      <c r="E99" s="8">
        <f>'Exhibit 4'!D96</f>
        <v>0</v>
      </c>
      <c r="F99" s="8">
        <f t="shared" si="4"/>
        <v>0</v>
      </c>
    </row>
    <row r="100" spans="1:6" x14ac:dyDescent="0.25">
      <c r="A100" s="6">
        <v>434</v>
      </c>
      <c r="B100" s="32" t="s">
        <v>427</v>
      </c>
      <c r="C100" s="49"/>
      <c r="D100" s="49"/>
      <c r="E100" s="8">
        <f>'Exhibit 4'!D97</f>
        <v>0</v>
      </c>
      <c r="F100" s="8">
        <f t="shared" si="4"/>
        <v>0</v>
      </c>
    </row>
    <row r="101" spans="1:6" x14ac:dyDescent="0.25">
      <c r="A101" s="6">
        <v>435</v>
      </c>
      <c r="B101" s="32" t="s">
        <v>428</v>
      </c>
      <c r="C101" s="49"/>
      <c r="D101" s="49"/>
      <c r="E101" s="8">
        <f>'Exhibit 4'!D98</f>
        <v>0</v>
      </c>
      <c r="F101" s="8">
        <f t="shared" si="4"/>
        <v>0</v>
      </c>
    </row>
    <row r="102" spans="1:6" x14ac:dyDescent="0.25">
      <c r="A102" s="6">
        <v>436</v>
      </c>
      <c r="B102" s="32" t="s">
        <v>429</v>
      </c>
      <c r="C102" s="49"/>
      <c r="D102" s="49"/>
      <c r="E102" s="8">
        <f>'Exhibit 4'!D99</f>
        <v>0</v>
      </c>
      <c r="F102" s="8">
        <f t="shared" si="4"/>
        <v>0</v>
      </c>
    </row>
    <row r="103" spans="1:6" x14ac:dyDescent="0.25">
      <c r="A103" s="6">
        <v>437</v>
      </c>
      <c r="B103" s="32" t="s">
        <v>430</v>
      </c>
      <c r="C103" s="49"/>
      <c r="D103" s="49"/>
      <c r="E103" s="8">
        <f>'Exhibit 4'!D100</f>
        <v>0</v>
      </c>
      <c r="F103" s="8">
        <f t="shared" si="4"/>
        <v>0</v>
      </c>
    </row>
    <row r="104" spans="1:6" x14ac:dyDescent="0.25">
      <c r="A104" s="6">
        <v>438</v>
      </c>
      <c r="B104" s="32" t="s">
        <v>431</v>
      </c>
      <c r="C104" s="49"/>
      <c r="D104" s="49"/>
      <c r="E104" s="8">
        <f>'Exhibit 4'!D101</f>
        <v>0</v>
      </c>
      <c r="F104" s="8">
        <f t="shared" si="4"/>
        <v>0</v>
      </c>
    </row>
    <row r="105" spans="1:6" x14ac:dyDescent="0.25">
      <c r="A105" s="6">
        <v>439</v>
      </c>
      <c r="B105" s="32" t="s">
        <v>432</v>
      </c>
      <c r="C105" s="50"/>
      <c r="D105" s="50"/>
      <c r="E105" s="8">
        <f>'Exhibit 4'!D102</f>
        <v>0</v>
      </c>
      <c r="F105" s="9">
        <f t="shared" si="4"/>
        <v>0</v>
      </c>
    </row>
    <row r="106" spans="1:6" x14ac:dyDescent="0.25">
      <c r="B106" s="145" t="s">
        <v>433</v>
      </c>
      <c r="C106" s="9">
        <f>SUM(C97:C105)</f>
        <v>0</v>
      </c>
      <c r="D106" s="9">
        <f>SUM(D97:D105)</f>
        <v>0</v>
      </c>
      <c r="E106" s="16">
        <f>SUM(E97:E105)</f>
        <v>0</v>
      </c>
      <c r="F106" s="16">
        <f>SUM(F97:F105)</f>
        <v>0</v>
      </c>
    </row>
    <row r="107" spans="1:6" x14ac:dyDescent="0.25">
      <c r="C107" s="10"/>
      <c r="D107" s="10"/>
      <c r="E107" s="10"/>
      <c r="F107" s="10"/>
    </row>
    <row r="108" spans="1:6" x14ac:dyDescent="0.25">
      <c r="A108" s="6">
        <v>440</v>
      </c>
      <c r="B108" s="6" t="s">
        <v>434</v>
      </c>
      <c r="C108" s="10"/>
      <c r="D108" s="10"/>
      <c r="E108" s="10"/>
      <c r="F108" s="10"/>
    </row>
    <row r="109" spans="1:6" x14ac:dyDescent="0.25">
      <c r="A109" s="6">
        <v>441</v>
      </c>
      <c r="B109" s="32" t="s">
        <v>394</v>
      </c>
      <c r="C109" s="49"/>
      <c r="D109" s="49"/>
      <c r="E109" s="8">
        <f>'Exhibit 4'!D106</f>
        <v>0</v>
      </c>
      <c r="F109" s="8">
        <f t="shared" ref="F109:F116" si="5">+D109-E109</f>
        <v>0</v>
      </c>
    </row>
    <row r="110" spans="1:6" x14ac:dyDescent="0.25">
      <c r="A110" s="6">
        <v>442</v>
      </c>
      <c r="B110" s="32" t="s">
        <v>435</v>
      </c>
      <c r="C110" s="49"/>
      <c r="D110" s="49"/>
      <c r="E110" s="8">
        <f>'Exhibit 4'!D107</f>
        <v>0</v>
      </c>
      <c r="F110" s="8">
        <f t="shared" si="5"/>
        <v>0</v>
      </c>
    </row>
    <row r="111" spans="1:6" x14ac:dyDescent="0.25">
      <c r="A111" s="6">
        <v>443</v>
      </c>
      <c r="B111" s="32" t="s">
        <v>436</v>
      </c>
      <c r="C111" s="49"/>
      <c r="D111" s="49"/>
      <c r="E111" s="8">
        <f>'Exhibit 4'!D108</f>
        <v>0</v>
      </c>
      <c r="F111" s="8">
        <f t="shared" si="5"/>
        <v>0</v>
      </c>
    </row>
    <row r="112" spans="1:6" x14ac:dyDescent="0.25">
      <c r="A112" s="6">
        <v>444</v>
      </c>
      <c r="B112" s="32" t="s">
        <v>437</v>
      </c>
      <c r="C112" s="49"/>
      <c r="D112" s="49"/>
      <c r="E112" s="8">
        <f>'Exhibit 4'!D109</f>
        <v>0</v>
      </c>
      <c r="F112" s="8">
        <f t="shared" si="5"/>
        <v>0</v>
      </c>
    </row>
    <row r="113" spans="1:6" x14ac:dyDescent="0.25">
      <c r="A113" s="6">
        <v>445</v>
      </c>
      <c r="B113" s="32" t="s">
        <v>438</v>
      </c>
      <c r="C113" s="49"/>
      <c r="D113" s="49"/>
      <c r="E113" s="8">
        <f>'Exhibit 4'!D110</f>
        <v>0</v>
      </c>
      <c r="F113" s="8">
        <f t="shared" si="5"/>
        <v>0</v>
      </c>
    </row>
    <row r="114" spans="1:6" x14ac:dyDescent="0.25">
      <c r="A114" s="6">
        <v>446</v>
      </c>
      <c r="B114" s="32" t="s">
        <v>396</v>
      </c>
      <c r="C114" s="49"/>
      <c r="D114" s="49"/>
      <c r="E114" s="8">
        <f>'Exhibit 4'!D111</f>
        <v>0</v>
      </c>
      <c r="F114" s="8">
        <f t="shared" si="5"/>
        <v>0</v>
      </c>
    </row>
    <row r="115" spans="1:6" x14ac:dyDescent="0.25">
      <c r="A115" s="6">
        <v>447</v>
      </c>
      <c r="B115" s="32" t="s">
        <v>439</v>
      </c>
      <c r="C115" s="49"/>
      <c r="D115" s="49"/>
      <c r="E115" s="8">
        <f>'Exhibit 4'!D112</f>
        <v>0</v>
      </c>
      <c r="F115" s="8">
        <f t="shared" si="5"/>
        <v>0</v>
      </c>
    </row>
    <row r="116" spans="1:6" x14ac:dyDescent="0.25">
      <c r="A116" s="6">
        <v>449</v>
      </c>
      <c r="B116" s="32" t="s">
        <v>3</v>
      </c>
      <c r="C116" s="50"/>
      <c r="D116" s="50"/>
      <c r="E116" s="8">
        <f>'Exhibit 4'!D113</f>
        <v>0</v>
      </c>
      <c r="F116" s="9">
        <f t="shared" si="5"/>
        <v>0</v>
      </c>
    </row>
    <row r="117" spans="1:6" x14ac:dyDescent="0.25">
      <c r="B117" s="6" t="s">
        <v>440</v>
      </c>
      <c r="C117" s="9">
        <f>SUM(C109:C116)</f>
        <v>0</v>
      </c>
      <c r="D117" s="9">
        <f>SUM(D109:D116)</f>
        <v>0</v>
      </c>
      <c r="E117" s="16">
        <f>SUM(E109:E116)</f>
        <v>0</v>
      </c>
      <c r="F117" s="16">
        <f>SUM(F109:F116)</f>
        <v>0</v>
      </c>
    </row>
    <row r="118" spans="1:6" x14ac:dyDescent="0.25">
      <c r="C118" s="10"/>
      <c r="D118" s="10"/>
      <c r="E118" s="10"/>
      <c r="F118" s="10"/>
    </row>
    <row r="119" spans="1:6" x14ac:dyDescent="0.25">
      <c r="A119" s="6">
        <v>450</v>
      </c>
      <c r="B119" s="6" t="s">
        <v>441</v>
      </c>
      <c r="C119" s="10"/>
      <c r="D119" s="10"/>
      <c r="E119" s="10"/>
      <c r="F119" s="10"/>
    </row>
    <row r="120" spans="1:6" x14ac:dyDescent="0.25">
      <c r="A120" s="6">
        <v>451</v>
      </c>
      <c r="B120" s="32" t="s">
        <v>442</v>
      </c>
      <c r="C120" s="49"/>
      <c r="D120" s="49"/>
      <c r="E120" s="8">
        <f>'Exhibit 4'!D117</f>
        <v>0</v>
      </c>
      <c r="F120" s="8">
        <f t="shared" ref="F120:F125" si="6">+D120-E120</f>
        <v>0</v>
      </c>
    </row>
    <row r="121" spans="1:6" x14ac:dyDescent="0.25">
      <c r="A121" s="6">
        <v>452</v>
      </c>
      <c r="B121" s="32" t="s">
        <v>443</v>
      </c>
      <c r="C121" s="49"/>
      <c r="D121" s="49"/>
      <c r="E121" s="8">
        <f>'Exhibit 4'!D118</f>
        <v>0</v>
      </c>
      <c r="F121" s="8">
        <f t="shared" si="6"/>
        <v>0</v>
      </c>
    </row>
    <row r="122" spans="1:6" x14ac:dyDescent="0.25">
      <c r="A122" s="6">
        <v>455</v>
      </c>
      <c r="B122" s="32" t="s">
        <v>444</v>
      </c>
      <c r="C122" s="49"/>
      <c r="D122" s="49"/>
      <c r="E122" s="8">
        <f>'Exhibit 4'!D119</f>
        <v>0</v>
      </c>
      <c r="F122" s="8">
        <f t="shared" si="6"/>
        <v>0</v>
      </c>
    </row>
    <row r="123" spans="1:6" x14ac:dyDescent="0.25">
      <c r="A123" s="6">
        <v>456</v>
      </c>
      <c r="B123" s="32" t="s">
        <v>445</v>
      </c>
      <c r="C123" s="49"/>
      <c r="D123" s="49"/>
      <c r="E123" s="8">
        <f>'Exhibit 4'!D120</f>
        <v>0</v>
      </c>
      <c r="F123" s="8">
        <f t="shared" si="6"/>
        <v>0</v>
      </c>
    </row>
    <row r="124" spans="1:6" x14ac:dyDescent="0.25">
      <c r="A124" s="6">
        <v>457</v>
      </c>
      <c r="B124" s="32" t="s">
        <v>446</v>
      </c>
      <c r="C124" s="49"/>
      <c r="D124" s="49"/>
      <c r="E124" s="8">
        <f>'Exhibit 4'!D121</f>
        <v>0</v>
      </c>
      <c r="F124" s="8">
        <f t="shared" si="6"/>
        <v>0</v>
      </c>
    </row>
    <row r="125" spans="1:6" x14ac:dyDescent="0.25">
      <c r="A125" s="6">
        <v>458</v>
      </c>
      <c r="B125" s="32" t="s">
        <v>447</v>
      </c>
      <c r="C125" s="50"/>
      <c r="D125" s="50"/>
      <c r="E125" s="8">
        <f>'Exhibit 4'!D122</f>
        <v>0</v>
      </c>
      <c r="F125" s="8">
        <f t="shared" si="6"/>
        <v>0</v>
      </c>
    </row>
    <row r="126" spans="1:6" x14ac:dyDescent="0.25">
      <c r="B126" s="6" t="s">
        <v>448</v>
      </c>
      <c r="C126" s="9">
        <f>SUM(C120:C125)</f>
        <v>0</v>
      </c>
      <c r="D126" s="9">
        <f>SUM(D120:D125)</f>
        <v>0</v>
      </c>
      <c r="E126" s="16">
        <f>SUM(E120:E125)</f>
        <v>0</v>
      </c>
      <c r="F126" s="16">
        <f>SUM(F120:F125)</f>
        <v>0</v>
      </c>
    </row>
    <row r="127" spans="1:6" x14ac:dyDescent="0.25">
      <c r="C127" s="10"/>
      <c r="D127" s="10"/>
      <c r="E127" s="10"/>
      <c r="F127" s="10"/>
    </row>
    <row r="128" spans="1:6" x14ac:dyDescent="0.25">
      <c r="A128" s="6">
        <v>460</v>
      </c>
      <c r="B128" s="6" t="s">
        <v>449</v>
      </c>
      <c r="C128" s="10"/>
      <c r="D128" s="10"/>
      <c r="E128" s="10"/>
      <c r="F128" s="10"/>
    </row>
    <row r="129" spans="1:6" x14ac:dyDescent="0.25">
      <c r="A129" s="6">
        <v>463</v>
      </c>
      <c r="B129" s="32" t="s">
        <v>694</v>
      </c>
      <c r="C129" s="49"/>
      <c r="D129" s="49"/>
      <c r="E129" s="8">
        <f>'Exhibit 4'!D126</f>
        <v>0</v>
      </c>
      <c r="F129" s="8">
        <f>+D129-E129</f>
        <v>0</v>
      </c>
    </row>
    <row r="130" spans="1:6" x14ac:dyDescent="0.25">
      <c r="A130" s="6">
        <v>465</v>
      </c>
      <c r="B130" s="32" t="s">
        <v>451</v>
      </c>
      <c r="C130" s="49"/>
      <c r="D130" s="49"/>
      <c r="E130" s="8">
        <f>'Exhibit 4'!D127</f>
        <v>0</v>
      </c>
      <c r="F130" s="8">
        <f>+D130-E130</f>
        <v>0</v>
      </c>
    </row>
    <row r="131" spans="1:6" x14ac:dyDescent="0.25">
      <c r="A131" s="6">
        <v>466</v>
      </c>
      <c r="B131" s="32" t="s">
        <v>452</v>
      </c>
      <c r="C131" s="50"/>
      <c r="D131" s="50"/>
      <c r="E131" s="8">
        <f>'Exhibit 4'!D128</f>
        <v>0</v>
      </c>
      <c r="F131" s="9">
        <f>+D131-E131</f>
        <v>0</v>
      </c>
    </row>
    <row r="132" spans="1:6" x14ac:dyDescent="0.25">
      <c r="B132" s="6" t="s">
        <v>453</v>
      </c>
      <c r="C132" s="16">
        <f>SUM(C129:C131)</f>
        <v>0</v>
      </c>
      <c r="D132" s="16">
        <f>SUM(D129:D131)</f>
        <v>0</v>
      </c>
      <c r="E132" s="16">
        <f>SUM(E129:E131)</f>
        <v>0</v>
      </c>
      <c r="F132" s="16">
        <f>SUM(F129:F131)</f>
        <v>0</v>
      </c>
    </row>
    <row r="133" spans="1:6" x14ac:dyDescent="0.25">
      <c r="C133" s="10"/>
      <c r="D133" s="10"/>
      <c r="E133" s="10"/>
      <c r="F133" s="10"/>
    </row>
    <row r="134" spans="1:6" x14ac:dyDescent="0.25">
      <c r="A134" s="6">
        <v>470</v>
      </c>
      <c r="B134" s="6" t="s">
        <v>454</v>
      </c>
      <c r="C134" s="49"/>
      <c r="D134" s="49"/>
      <c r="E134" s="8">
        <f>'Exhibit 4'!D131</f>
        <v>0</v>
      </c>
      <c r="F134" s="8">
        <f>+D134-E134</f>
        <v>0</v>
      </c>
    </row>
    <row r="135" spans="1:6" x14ac:dyDescent="0.25">
      <c r="C135" s="8"/>
      <c r="D135" s="8"/>
      <c r="E135" s="8"/>
      <c r="F135" s="8"/>
    </row>
    <row r="136" spans="1:6" x14ac:dyDescent="0.25">
      <c r="A136" s="6">
        <v>480</v>
      </c>
      <c r="B136" s="6" t="s">
        <v>455</v>
      </c>
      <c r="C136" s="49"/>
      <c r="D136" s="49"/>
      <c r="E136" s="8">
        <f>'Exhibit 4'!D133</f>
        <v>0</v>
      </c>
      <c r="F136" s="8">
        <f>+D136-E136</f>
        <v>0</v>
      </c>
    </row>
    <row r="137" spans="1:6" x14ac:dyDescent="0.25">
      <c r="C137" s="8"/>
      <c r="D137" s="8"/>
      <c r="E137" s="8"/>
      <c r="F137" s="8"/>
    </row>
    <row r="138" spans="1:6" x14ac:dyDescent="0.25">
      <c r="A138" s="6">
        <v>485</v>
      </c>
      <c r="B138" s="6" t="s">
        <v>456</v>
      </c>
      <c r="C138" s="49"/>
      <c r="D138" s="49"/>
      <c r="E138" s="8">
        <f>'Exhibit 4'!D135</f>
        <v>0</v>
      </c>
      <c r="F138" s="8">
        <f>+D138-E138</f>
        <v>0</v>
      </c>
    </row>
    <row r="139" spans="1:6" x14ac:dyDescent="0.25">
      <c r="C139" s="8"/>
      <c r="D139" s="8"/>
      <c r="E139" s="8"/>
      <c r="F139" s="8"/>
    </row>
    <row r="140" spans="1:6" x14ac:dyDescent="0.25">
      <c r="A140" s="6">
        <v>490</v>
      </c>
      <c r="B140" s="6" t="s">
        <v>457</v>
      </c>
      <c r="C140" s="10"/>
      <c r="D140" s="10"/>
      <c r="E140" s="10"/>
      <c r="F140" s="10"/>
    </row>
    <row r="141" spans="1:6" x14ac:dyDescent="0.25">
      <c r="A141" s="6">
        <v>491</v>
      </c>
      <c r="B141" s="32" t="s">
        <v>695</v>
      </c>
      <c r="C141" s="49"/>
      <c r="D141" s="49"/>
      <c r="E141" s="8">
        <f>'Exhibit 4'!D138</f>
        <v>0</v>
      </c>
      <c r="F141" s="8">
        <f>+D141-E141</f>
        <v>0</v>
      </c>
    </row>
    <row r="142" spans="1:6" x14ac:dyDescent="0.25">
      <c r="A142" s="6">
        <v>492</v>
      </c>
      <c r="B142" s="32" t="s">
        <v>459</v>
      </c>
      <c r="C142" s="49"/>
      <c r="D142" s="49"/>
      <c r="E142" s="8">
        <f>'Exhibit 4'!D139</f>
        <v>0</v>
      </c>
      <c r="F142" s="8">
        <f>+D142-E142</f>
        <v>0</v>
      </c>
    </row>
    <row r="143" spans="1:6" x14ac:dyDescent="0.25">
      <c r="A143" s="6">
        <v>493</v>
      </c>
      <c r="B143" s="32" t="s">
        <v>460</v>
      </c>
      <c r="C143" s="50"/>
      <c r="D143" s="50"/>
      <c r="E143" s="8">
        <f>'Exhibit 4'!D140</f>
        <v>0</v>
      </c>
      <c r="F143" s="9">
        <f>+D143-E143</f>
        <v>0</v>
      </c>
    </row>
    <row r="144" spans="1:6" x14ac:dyDescent="0.25">
      <c r="B144" s="6" t="s">
        <v>461</v>
      </c>
      <c r="C144" s="9">
        <f>SUM(C141:C143)</f>
        <v>0</v>
      </c>
      <c r="D144" s="9">
        <f>SUM(D141:D143)</f>
        <v>0</v>
      </c>
      <c r="E144" s="16">
        <f>SUM(E141:E143)</f>
        <v>0</v>
      </c>
      <c r="F144" s="16">
        <f>SUM(F141:F143)</f>
        <v>0</v>
      </c>
    </row>
    <row r="145" spans="1:6" x14ac:dyDescent="0.25">
      <c r="B145" s="6" t="s">
        <v>10</v>
      </c>
      <c r="C145" s="16">
        <f>+C144+C138+C136+C134+C132+C126+C117+C106+C94+C87</f>
        <v>0</v>
      </c>
      <c r="D145" s="16">
        <f>+D144+D138+D136+D134+D132+D126+D117+D106+D94+D87</f>
        <v>0</v>
      </c>
      <c r="E145" s="16">
        <f>+E144+E138+E136+E134+E132+E126+E117+E106+E94+E87</f>
        <v>0</v>
      </c>
      <c r="F145" s="16">
        <f>+F144+F138+F136+F134+F132+F126+F117+F106+F94+F87</f>
        <v>0</v>
      </c>
    </row>
    <row r="146" spans="1:6" x14ac:dyDescent="0.25">
      <c r="B146" s="6" t="s">
        <v>357</v>
      </c>
      <c r="C146" s="16">
        <f>+C76-C145</f>
        <v>0</v>
      </c>
      <c r="D146" s="16">
        <f>+D76-D145</f>
        <v>0</v>
      </c>
      <c r="E146" s="16">
        <f>+E76-E145</f>
        <v>0</v>
      </c>
      <c r="F146" s="16">
        <f>+F76+F145</f>
        <v>0</v>
      </c>
    </row>
    <row r="147" spans="1:6" x14ac:dyDescent="0.25">
      <c r="C147" s="10"/>
      <c r="D147" s="10"/>
      <c r="E147" s="10"/>
      <c r="F147" s="10"/>
    </row>
    <row r="148" spans="1:6" x14ac:dyDescent="0.25">
      <c r="B148" s="212" t="s">
        <v>11</v>
      </c>
      <c r="C148" s="10"/>
      <c r="D148" s="10"/>
      <c r="E148" s="10"/>
      <c r="F148" s="10"/>
    </row>
    <row r="149" spans="1:6" x14ac:dyDescent="0.25">
      <c r="A149" s="6">
        <v>391.01</v>
      </c>
      <c r="B149" s="32" t="s">
        <v>462</v>
      </c>
      <c r="C149" s="49"/>
      <c r="D149" s="49"/>
      <c r="E149" s="8">
        <f>'Exhibit 4'!D146</f>
        <v>0</v>
      </c>
      <c r="F149" s="8">
        <f t="shared" ref="F149:F155" si="7">+E149-D149</f>
        <v>0</v>
      </c>
    </row>
    <row r="150" spans="1:6" x14ac:dyDescent="0.25">
      <c r="A150" s="6">
        <v>511</v>
      </c>
      <c r="B150" s="32" t="s">
        <v>463</v>
      </c>
      <c r="C150" s="49"/>
      <c r="D150" s="49"/>
      <c r="E150" s="8">
        <f>'Exhibit 4'!D147</f>
        <v>0</v>
      </c>
      <c r="F150" s="8">
        <f t="shared" si="7"/>
        <v>0</v>
      </c>
    </row>
    <row r="151" spans="1:6" x14ac:dyDescent="0.25">
      <c r="A151" s="6">
        <v>512</v>
      </c>
      <c r="B151" s="32" t="s">
        <v>806</v>
      </c>
      <c r="C151" s="49"/>
      <c r="D151" s="49"/>
      <c r="E151" s="8">
        <f>'Exhibit 4'!D148</f>
        <v>0</v>
      </c>
      <c r="F151" s="8">
        <f t="shared" si="7"/>
        <v>0</v>
      </c>
    </row>
    <row r="152" spans="1:6" x14ac:dyDescent="0.25">
      <c r="A152" s="6">
        <v>513</v>
      </c>
      <c r="B152" s="32" t="s">
        <v>464</v>
      </c>
      <c r="C152" s="49"/>
      <c r="D152" s="49"/>
      <c r="E152" s="8">
        <f>'Exhibit 4'!D149</f>
        <v>0</v>
      </c>
      <c r="F152" s="8">
        <f t="shared" si="7"/>
        <v>0</v>
      </c>
    </row>
    <row r="153" spans="1:6" x14ac:dyDescent="0.25">
      <c r="A153" s="6">
        <v>391.03</v>
      </c>
      <c r="B153" s="32" t="s">
        <v>465</v>
      </c>
      <c r="C153" s="49"/>
      <c r="D153" s="49"/>
      <c r="E153" s="8">
        <f>'Exhibit 4'!D150</f>
        <v>0</v>
      </c>
      <c r="F153" s="8">
        <f t="shared" si="7"/>
        <v>0</v>
      </c>
    </row>
    <row r="154" spans="1:6" x14ac:dyDescent="0.25">
      <c r="A154" s="6">
        <v>391.04</v>
      </c>
      <c r="B154" s="32" t="s">
        <v>466</v>
      </c>
      <c r="C154" s="49"/>
      <c r="D154" s="49"/>
      <c r="E154" s="8">
        <f>'Exhibit 4'!D151</f>
        <v>0</v>
      </c>
      <c r="F154" s="8">
        <f t="shared" si="7"/>
        <v>0</v>
      </c>
    </row>
    <row r="155" spans="1:6" x14ac:dyDescent="0.25">
      <c r="A155" s="144">
        <v>391.2</v>
      </c>
      <c r="B155" s="32" t="s">
        <v>467</v>
      </c>
      <c r="C155" s="50"/>
      <c r="D155" s="50"/>
      <c r="E155" s="8">
        <f>'Exhibit 4'!D152</f>
        <v>0</v>
      </c>
      <c r="F155" s="8">
        <f t="shared" si="7"/>
        <v>0</v>
      </c>
    </row>
    <row r="156" spans="1:6" x14ac:dyDescent="0.25">
      <c r="B156" s="6" t="s">
        <v>12</v>
      </c>
      <c r="C156" s="9">
        <f>SUM(C149:C155)</f>
        <v>0</v>
      </c>
      <c r="D156" s="9">
        <f>SUM(D149:D155)</f>
        <v>0</v>
      </c>
      <c r="E156" s="16">
        <f>SUM(E149:E155)</f>
        <v>0</v>
      </c>
      <c r="F156" s="16">
        <f>SUM(F149:F155)</f>
        <v>0</v>
      </c>
    </row>
    <row r="157" spans="1:6" x14ac:dyDescent="0.25">
      <c r="C157" s="8"/>
      <c r="D157" s="8"/>
      <c r="E157" s="8"/>
      <c r="F157" s="8"/>
    </row>
    <row r="158" spans="1:6" x14ac:dyDescent="0.25">
      <c r="A158" s="6" t="s">
        <v>13</v>
      </c>
      <c r="B158" s="32" t="s">
        <v>468</v>
      </c>
      <c r="C158" s="49"/>
      <c r="D158" s="49"/>
      <c r="E158" s="8">
        <f>'Exhibit 4'!D155</f>
        <v>0</v>
      </c>
      <c r="F158" s="8">
        <f>+E158-D158</f>
        <v>0</v>
      </c>
    </row>
    <row r="159" spans="1:6" x14ac:dyDescent="0.25">
      <c r="A159" s="6" t="s">
        <v>14</v>
      </c>
      <c r="B159" s="32" t="s">
        <v>469</v>
      </c>
      <c r="C159" s="49"/>
      <c r="D159" s="49"/>
      <c r="E159" s="8">
        <f>'Exhibit 4'!D156</f>
        <v>0</v>
      </c>
      <c r="F159" s="8">
        <f>+E159-D159</f>
        <v>0</v>
      </c>
    </row>
    <row r="160" spans="1:6" x14ac:dyDescent="0.25">
      <c r="B160" s="6" t="s">
        <v>15</v>
      </c>
      <c r="C160" s="16">
        <f>+C159+C158+C156+C146</f>
        <v>0</v>
      </c>
      <c r="D160" s="16">
        <f>+D159+D158+D156+D146</f>
        <v>0</v>
      </c>
      <c r="E160" s="16">
        <f>+E159+E158+E156+E146</f>
        <v>0</v>
      </c>
      <c r="F160" s="16">
        <f>+F159+F158+F156+F146</f>
        <v>0</v>
      </c>
    </row>
    <row r="161" spans="2:6" x14ac:dyDescent="0.25">
      <c r="C161" s="8"/>
      <c r="D161" s="8"/>
      <c r="E161" s="8"/>
      <c r="F161" s="8"/>
    </row>
    <row r="162" spans="2:6" x14ac:dyDescent="0.25">
      <c r="B162" s="6" t="s">
        <v>1054</v>
      </c>
      <c r="C162" s="8">
        <f>'Exhibit 4'!D159</f>
        <v>0</v>
      </c>
      <c r="D162" s="8">
        <f>'Exhibit 4'!D159</f>
        <v>0</v>
      </c>
      <c r="E162" s="8">
        <f>'Exhibit 4'!D159</f>
        <v>0</v>
      </c>
      <c r="F162" s="8">
        <f>+E162-D162</f>
        <v>0</v>
      </c>
    </row>
    <row r="163" spans="2:6" x14ac:dyDescent="0.25">
      <c r="B163" s="6" t="s">
        <v>1055</v>
      </c>
      <c r="C163" s="162"/>
      <c r="D163" s="125"/>
      <c r="E163" s="8"/>
      <c r="F163" s="8"/>
    </row>
    <row r="164" spans="2:6" x14ac:dyDescent="0.25">
      <c r="B164" s="195" t="str">
        <f>IF(ISBLANK('Exhibit 4'!B161),"",'Exhibit 4'!B161)</f>
        <v/>
      </c>
      <c r="C164" s="8">
        <f>'Exhibit 4'!D161</f>
        <v>0</v>
      </c>
      <c r="D164" s="8">
        <f>'Exhibit 4'!D161</f>
        <v>0</v>
      </c>
      <c r="E164" s="8">
        <f>'Exhibit 4'!D161</f>
        <v>0</v>
      </c>
      <c r="F164" s="8">
        <f>+E164-D164</f>
        <v>0</v>
      </c>
    </row>
    <row r="165" spans="2:6" x14ac:dyDescent="0.25">
      <c r="B165" s="195" t="str">
        <f>IF(ISBLANK('Exhibit 4'!B162),"",'Exhibit 4'!B162)</f>
        <v/>
      </c>
      <c r="C165" s="9">
        <f>'Exhibit 4'!D162</f>
        <v>0</v>
      </c>
      <c r="D165" s="9">
        <f>'Exhibit 4'!D162</f>
        <v>0</v>
      </c>
      <c r="E165" s="9">
        <f>'Exhibit 4'!D162</f>
        <v>0</v>
      </c>
      <c r="F165" s="9">
        <f>+E165-D165</f>
        <v>0</v>
      </c>
    </row>
    <row r="166" spans="2:6" x14ac:dyDescent="0.25">
      <c r="B166" s="6" t="s">
        <v>1056</v>
      </c>
      <c r="C166" s="9">
        <f>+C165+C164+C162</f>
        <v>0</v>
      </c>
      <c r="D166" s="9">
        <f>+D165+D164+D162</f>
        <v>0</v>
      </c>
      <c r="E166" s="9">
        <f>+E165+E164+E162</f>
        <v>0</v>
      </c>
      <c r="F166" s="9">
        <f>+F165+F164+F162</f>
        <v>0</v>
      </c>
    </row>
    <row r="167" spans="2:6" ht="15.75" thickBot="1" x14ac:dyDescent="0.3">
      <c r="B167" s="6" t="s">
        <v>16</v>
      </c>
      <c r="C167" s="12">
        <f>+C166+C160</f>
        <v>0</v>
      </c>
      <c r="D167" s="12">
        <f>+D166+D160</f>
        <v>0</v>
      </c>
      <c r="E167" s="12">
        <f>+E166+E160</f>
        <v>0</v>
      </c>
      <c r="F167" s="12">
        <f>+F166+F160</f>
        <v>0</v>
      </c>
    </row>
    <row r="168" spans="2:6" ht="15.75" thickTop="1" x14ac:dyDescent="0.25">
      <c r="C168" s="10"/>
      <c r="D168" s="10"/>
      <c r="E168" s="10"/>
      <c r="F168" s="10"/>
    </row>
    <row r="169" spans="2:6" x14ac:dyDescent="0.25">
      <c r="C169" s="10"/>
      <c r="D169" s="10"/>
      <c r="E169" s="10"/>
      <c r="F169" s="10"/>
    </row>
    <row r="170" spans="2:6" x14ac:dyDescent="0.25">
      <c r="C170" s="10"/>
      <c r="D170" s="10"/>
      <c r="E170" s="10"/>
      <c r="F170" s="10"/>
    </row>
    <row r="171" spans="2:6" x14ac:dyDescent="0.25">
      <c r="C171" s="10"/>
      <c r="D171" s="10"/>
      <c r="E171" s="10"/>
      <c r="F171" s="10"/>
    </row>
    <row r="172" spans="2:6" x14ac:dyDescent="0.25">
      <c r="C172" s="10"/>
      <c r="D172" s="10"/>
      <c r="E172" s="10"/>
      <c r="F172" s="10"/>
    </row>
    <row r="173" spans="2:6" x14ac:dyDescent="0.25">
      <c r="C173" s="10"/>
      <c r="D173" s="10"/>
      <c r="E173" s="10"/>
      <c r="F173" s="10"/>
    </row>
    <row r="174" spans="2:6" x14ac:dyDescent="0.25">
      <c r="C174" s="10"/>
      <c r="D174" s="10"/>
      <c r="E174" s="10"/>
      <c r="F174" s="10"/>
    </row>
    <row r="175" spans="2:6" x14ac:dyDescent="0.25">
      <c r="B175" s="6" t="s">
        <v>17</v>
      </c>
      <c r="C175" s="10"/>
      <c r="D175" s="10"/>
      <c r="E175" s="10"/>
      <c r="F175" s="10"/>
    </row>
    <row r="176" spans="2:6" x14ac:dyDescent="0.25">
      <c r="C176" s="10"/>
      <c r="D176" s="10"/>
      <c r="E176" s="10"/>
      <c r="F176" s="10"/>
    </row>
    <row r="177" spans="3:6" x14ac:dyDescent="0.25">
      <c r="C177" s="10"/>
      <c r="D177" s="10"/>
      <c r="E177" s="10"/>
      <c r="F177" s="10"/>
    </row>
    <row r="178" spans="3:6" x14ac:dyDescent="0.25">
      <c r="C178" s="10"/>
      <c r="D178" s="10"/>
      <c r="E178" s="10"/>
      <c r="F178" s="10"/>
    </row>
    <row r="179" spans="3:6" x14ac:dyDescent="0.25">
      <c r="C179" s="10"/>
      <c r="D179" s="10"/>
      <c r="E179" s="10"/>
      <c r="F179" s="10"/>
    </row>
    <row r="180" spans="3:6" x14ac:dyDescent="0.25">
      <c r="C180" s="10"/>
      <c r="D180" s="10"/>
      <c r="E180" s="10"/>
      <c r="F180" s="10"/>
    </row>
    <row r="181" spans="3:6" x14ac:dyDescent="0.25">
      <c r="C181" s="10"/>
      <c r="D181" s="10"/>
      <c r="E181" s="10"/>
      <c r="F181" s="10"/>
    </row>
    <row r="182" spans="3:6" x14ac:dyDescent="0.25">
      <c r="C182" s="10"/>
      <c r="D182" s="10"/>
      <c r="E182" s="10"/>
      <c r="F182" s="10"/>
    </row>
    <row r="183" spans="3:6" x14ac:dyDescent="0.25">
      <c r="C183" s="10"/>
      <c r="D183" s="10"/>
      <c r="E183" s="10"/>
      <c r="F183" s="10"/>
    </row>
    <row r="184" spans="3:6" x14ac:dyDescent="0.25">
      <c r="C184" s="10"/>
      <c r="D184" s="10"/>
      <c r="E184" s="10"/>
      <c r="F184" s="10"/>
    </row>
    <row r="185" spans="3:6" x14ac:dyDescent="0.25">
      <c r="C185" s="10"/>
      <c r="D185" s="10"/>
      <c r="E185" s="10"/>
      <c r="F185" s="10"/>
    </row>
    <row r="186" spans="3:6" x14ac:dyDescent="0.25">
      <c r="C186" s="10"/>
      <c r="D186" s="10"/>
      <c r="E186" s="10"/>
      <c r="F186" s="10"/>
    </row>
    <row r="187" spans="3:6" x14ac:dyDescent="0.25">
      <c r="C187" s="10"/>
      <c r="D187" s="10"/>
      <c r="E187" s="10"/>
      <c r="F187" s="10"/>
    </row>
    <row r="188" spans="3:6" x14ac:dyDescent="0.25">
      <c r="C188" s="10"/>
      <c r="D188" s="10"/>
      <c r="E188" s="10"/>
      <c r="F188" s="10"/>
    </row>
    <row r="189" spans="3:6" x14ac:dyDescent="0.25">
      <c r="C189" s="10"/>
      <c r="D189" s="10"/>
      <c r="E189" s="10"/>
      <c r="F189" s="10"/>
    </row>
    <row r="190" spans="3:6" x14ac:dyDescent="0.25">
      <c r="C190" s="10"/>
      <c r="D190" s="10"/>
      <c r="E190" s="10"/>
      <c r="F190" s="10"/>
    </row>
    <row r="191" spans="3:6" x14ac:dyDescent="0.25">
      <c r="C191" s="10"/>
      <c r="D191" s="10"/>
      <c r="E191" s="10"/>
      <c r="F191" s="10"/>
    </row>
    <row r="192" spans="3:6" x14ac:dyDescent="0.25">
      <c r="C192" s="10"/>
      <c r="D192" s="10"/>
      <c r="E192" s="10"/>
      <c r="F192" s="10"/>
    </row>
    <row r="193" spans="3:6" x14ac:dyDescent="0.25">
      <c r="C193" s="10"/>
      <c r="D193" s="10"/>
      <c r="E193" s="10"/>
      <c r="F193" s="10"/>
    </row>
    <row r="194" spans="3:6" x14ac:dyDescent="0.25">
      <c r="C194" s="10"/>
      <c r="D194" s="10"/>
      <c r="E194" s="10"/>
      <c r="F194" s="10"/>
    </row>
    <row r="195" spans="3:6" x14ac:dyDescent="0.25">
      <c r="C195" s="10"/>
      <c r="D195" s="10"/>
      <c r="E195" s="10"/>
      <c r="F195" s="10"/>
    </row>
    <row r="196" spans="3:6" x14ac:dyDescent="0.25">
      <c r="C196" s="10"/>
      <c r="D196" s="10"/>
      <c r="E196" s="10"/>
      <c r="F196" s="10"/>
    </row>
    <row r="197" spans="3:6" x14ac:dyDescent="0.25">
      <c r="C197" s="10"/>
      <c r="D197" s="10"/>
      <c r="E197" s="10"/>
      <c r="F197" s="10"/>
    </row>
    <row r="198" spans="3:6" x14ac:dyDescent="0.25">
      <c r="C198" s="10"/>
      <c r="D198" s="10"/>
      <c r="E198" s="10"/>
      <c r="F198" s="10"/>
    </row>
    <row r="199" spans="3:6" x14ac:dyDescent="0.25">
      <c r="C199" s="10"/>
      <c r="D199" s="10"/>
      <c r="E199" s="10"/>
      <c r="F199" s="10"/>
    </row>
    <row r="200" spans="3:6" x14ac:dyDescent="0.25">
      <c r="C200" s="10"/>
      <c r="D200" s="10"/>
      <c r="E200" s="10"/>
      <c r="F200" s="10"/>
    </row>
    <row r="201" spans="3:6" x14ac:dyDescent="0.25">
      <c r="C201" s="10"/>
      <c r="D201" s="10"/>
      <c r="E201" s="10"/>
      <c r="F201" s="10"/>
    </row>
    <row r="202" spans="3:6" x14ac:dyDescent="0.25">
      <c r="C202" s="10"/>
      <c r="D202" s="10"/>
      <c r="E202" s="10"/>
      <c r="F202" s="10"/>
    </row>
    <row r="203" spans="3:6" x14ac:dyDescent="0.25">
      <c r="C203" s="10"/>
      <c r="D203" s="10"/>
      <c r="E203" s="10"/>
      <c r="F203" s="10"/>
    </row>
    <row r="204" spans="3:6" x14ac:dyDescent="0.25">
      <c r="C204" s="10"/>
      <c r="D204" s="10"/>
      <c r="E204" s="10"/>
      <c r="F204" s="10"/>
    </row>
    <row r="205" spans="3:6" x14ac:dyDescent="0.25">
      <c r="C205" s="10"/>
      <c r="D205" s="10"/>
      <c r="E205" s="10"/>
      <c r="F205" s="10"/>
    </row>
    <row r="206" spans="3:6" x14ac:dyDescent="0.25">
      <c r="C206" s="10"/>
      <c r="D206" s="10"/>
      <c r="E206" s="10"/>
      <c r="F206" s="10"/>
    </row>
    <row r="207" spans="3:6" x14ac:dyDescent="0.25">
      <c r="C207" s="10"/>
      <c r="D207" s="10"/>
      <c r="E207" s="10"/>
      <c r="F207" s="10"/>
    </row>
    <row r="208" spans="3:6" x14ac:dyDescent="0.25">
      <c r="C208" s="10"/>
      <c r="D208" s="10"/>
      <c r="E208" s="10"/>
      <c r="F208" s="10"/>
    </row>
    <row r="209" spans="3:6" x14ac:dyDescent="0.25">
      <c r="C209" s="10"/>
      <c r="D209" s="10"/>
      <c r="E209" s="10"/>
      <c r="F209" s="10"/>
    </row>
    <row r="210" spans="3:6" x14ac:dyDescent="0.25">
      <c r="C210" s="10"/>
      <c r="D210" s="10"/>
      <c r="E210" s="10"/>
      <c r="F210" s="10"/>
    </row>
    <row r="211" spans="3:6" x14ac:dyDescent="0.25">
      <c r="C211" s="10"/>
      <c r="D211" s="10"/>
      <c r="E211" s="10"/>
      <c r="F211" s="10"/>
    </row>
    <row r="212" spans="3:6" x14ac:dyDescent="0.25">
      <c r="C212" s="10"/>
      <c r="D212" s="10"/>
      <c r="E212" s="10"/>
      <c r="F212" s="10"/>
    </row>
    <row r="213" spans="3:6" x14ac:dyDescent="0.25">
      <c r="C213" s="10"/>
      <c r="D213" s="10"/>
      <c r="E213" s="10"/>
      <c r="F213" s="10"/>
    </row>
    <row r="214" spans="3:6" x14ac:dyDescent="0.25">
      <c r="C214" s="10"/>
      <c r="D214" s="10"/>
      <c r="E214" s="10"/>
      <c r="F214" s="10"/>
    </row>
    <row r="215" spans="3:6" x14ac:dyDescent="0.25">
      <c r="C215" s="10"/>
      <c r="D215" s="10"/>
      <c r="E215" s="10"/>
      <c r="F215" s="10"/>
    </row>
    <row r="216" spans="3:6" x14ac:dyDescent="0.25">
      <c r="C216" s="10"/>
      <c r="D216" s="10"/>
      <c r="E216" s="10"/>
      <c r="F216" s="10"/>
    </row>
    <row r="217" spans="3:6" x14ac:dyDescent="0.25">
      <c r="C217" s="10"/>
      <c r="D217" s="10"/>
      <c r="E217" s="10"/>
      <c r="F217" s="10"/>
    </row>
    <row r="218" spans="3:6" x14ac:dyDescent="0.25">
      <c r="C218" s="10"/>
      <c r="D218" s="10"/>
      <c r="E218" s="10"/>
      <c r="F218" s="10"/>
    </row>
    <row r="219" spans="3:6" x14ac:dyDescent="0.25">
      <c r="C219" s="10"/>
      <c r="D219" s="10"/>
      <c r="E219" s="10"/>
      <c r="F219" s="10"/>
    </row>
    <row r="220" spans="3:6" x14ac:dyDescent="0.25">
      <c r="C220" s="10"/>
      <c r="D220" s="10"/>
      <c r="E220" s="10"/>
      <c r="F220" s="10"/>
    </row>
    <row r="221" spans="3:6" x14ac:dyDescent="0.25">
      <c r="C221" s="10"/>
      <c r="D221" s="10"/>
      <c r="E221" s="10"/>
      <c r="F221" s="10"/>
    </row>
    <row r="222" spans="3:6" x14ac:dyDescent="0.25">
      <c r="C222" s="10"/>
      <c r="D222" s="10"/>
      <c r="E222" s="10"/>
      <c r="F222" s="10"/>
    </row>
    <row r="223" spans="3:6" x14ac:dyDescent="0.25">
      <c r="C223" s="10"/>
      <c r="D223" s="10"/>
      <c r="E223" s="10"/>
      <c r="F223" s="10"/>
    </row>
    <row r="224" spans="3:6" x14ac:dyDescent="0.25">
      <c r="C224" s="10"/>
      <c r="D224" s="10"/>
      <c r="E224" s="10"/>
      <c r="F224" s="10"/>
    </row>
    <row r="225" spans="3:6" x14ac:dyDescent="0.25">
      <c r="C225" s="10"/>
      <c r="D225" s="10"/>
      <c r="E225" s="10"/>
      <c r="F225" s="10"/>
    </row>
    <row r="226" spans="3:6" x14ac:dyDescent="0.25">
      <c r="C226" s="10"/>
      <c r="D226" s="10"/>
      <c r="E226" s="10"/>
      <c r="F226" s="10"/>
    </row>
    <row r="227" spans="3:6" x14ac:dyDescent="0.25">
      <c r="C227" s="10"/>
      <c r="D227" s="10"/>
      <c r="E227" s="10"/>
      <c r="F227" s="10"/>
    </row>
    <row r="228" spans="3:6" x14ac:dyDescent="0.25">
      <c r="C228" s="10"/>
      <c r="D228" s="10"/>
      <c r="E228" s="10"/>
      <c r="F228" s="10"/>
    </row>
    <row r="229" spans="3:6" x14ac:dyDescent="0.25">
      <c r="C229" s="10"/>
      <c r="D229" s="10"/>
      <c r="E229" s="10"/>
      <c r="F229" s="10"/>
    </row>
    <row r="230" spans="3:6" x14ac:dyDescent="0.25">
      <c r="C230" s="10"/>
      <c r="D230" s="10"/>
      <c r="E230" s="10"/>
      <c r="F230" s="10"/>
    </row>
    <row r="231" spans="3:6" x14ac:dyDescent="0.25">
      <c r="C231" s="10"/>
      <c r="D231" s="10"/>
      <c r="E231" s="10"/>
      <c r="F231" s="10"/>
    </row>
    <row r="232" spans="3:6" x14ac:dyDescent="0.25">
      <c r="C232" s="10"/>
      <c r="D232" s="10"/>
      <c r="E232" s="10"/>
      <c r="F232" s="10"/>
    </row>
    <row r="233" spans="3:6" x14ac:dyDescent="0.25">
      <c r="C233" s="10"/>
      <c r="D233" s="10"/>
      <c r="E233" s="10"/>
      <c r="F233" s="10"/>
    </row>
    <row r="234" spans="3:6" x14ac:dyDescent="0.25">
      <c r="C234" s="10"/>
      <c r="D234" s="10"/>
      <c r="E234" s="10"/>
      <c r="F234" s="10"/>
    </row>
    <row r="235" spans="3:6" x14ac:dyDescent="0.25">
      <c r="C235" s="10"/>
      <c r="D235" s="10"/>
      <c r="E235" s="10"/>
      <c r="F235" s="10"/>
    </row>
    <row r="236" spans="3:6" x14ac:dyDescent="0.25">
      <c r="C236" s="10"/>
      <c r="D236" s="10"/>
      <c r="E236" s="10"/>
      <c r="F236" s="10"/>
    </row>
    <row r="237" spans="3:6" x14ac:dyDescent="0.25">
      <c r="C237" s="10"/>
      <c r="D237" s="10"/>
      <c r="E237" s="10"/>
      <c r="F237" s="10"/>
    </row>
    <row r="238" spans="3:6" x14ac:dyDescent="0.25">
      <c r="C238" s="10"/>
      <c r="D238" s="10"/>
      <c r="E238" s="10"/>
      <c r="F238" s="10"/>
    </row>
    <row r="239" spans="3:6" x14ac:dyDescent="0.25">
      <c r="C239" s="10"/>
      <c r="D239" s="10"/>
      <c r="E239" s="10"/>
      <c r="F239" s="10"/>
    </row>
    <row r="240" spans="3:6" x14ac:dyDescent="0.25">
      <c r="C240" s="10"/>
      <c r="D240" s="10"/>
      <c r="E240" s="10"/>
      <c r="F240" s="10"/>
    </row>
    <row r="241" spans="3:6" x14ac:dyDescent="0.25">
      <c r="C241" s="10"/>
      <c r="D241" s="10"/>
      <c r="E241" s="10"/>
      <c r="F241" s="10"/>
    </row>
    <row r="242" spans="3:6" x14ac:dyDescent="0.25">
      <c r="C242" s="10"/>
      <c r="D242" s="10"/>
      <c r="E242" s="10"/>
      <c r="F242" s="10"/>
    </row>
    <row r="243" spans="3:6" x14ac:dyDescent="0.25">
      <c r="C243" s="10"/>
      <c r="D243" s="10"/>
      <c r="E243" s="10"/>
      <c r="F243" s="10"/>
    </row>
    <row r="244" spans="3:6" x14ac:dyDescent="0.25">
      <c r="C244" s="10"/>
      <c r="D244" s="10"/>
      <c r="E244" s="10"/>
      <c r="F244" s="10"/>
    </row>
    <row r="245" spans="3:6" x14ac:dyDescent="0.25">
      <c r="C245" s="10"/>
      <c r="D245" s="10"/>
      <c r="E245" s="10"/>
      <c r="F245" s="10"/>
    </row>
    <row r="246" spans="3:6" x14ac:dyDescent="0.25">
      <c r="C246" s="10"/>
      <c r="D246" s="10"/>
      <c r="E246" s="10"/>
      <c r="F246" s="10"/>
    </row>
    <row r="247" spans="3:6" x14ac:dyDescent="0.25">
      <c r="C247" s="10"/>
      <c r="D247" s="10"/>
      <c r="E247" s="10"/>
      <c r="F247" s="10"/>
    </row>
    <row r="248" spans="3:6" x14ac:dyDescent="0.25">
      <c r="C248" s="10"/>
      <c r="D248" s="10"/>
      <c r="E248" s="10"/>
      <c r="F248" s="10"/>
    </row>
    <row r="249" spans="3:6" x14ac:dyDescent="0.25">
      <c r="C249" s="10"/>
      <c r="D249" s="10"/>
      <c r="E249" s="10"/>
      <c r="F249" s="10"/>
    </row>
    <row r="250" spans="3:6" x14ac:dyDescent="0.25">
      <c r="C250" s="10"/>
      <c r="D250" s="10"/>
      <c r="E250" s="10"/>
      <c r="F250" s="10"/>
    </row>
    <row r="251" spans="3:6" x14ac:dyDescent="0.25">
      <c r="C251" s="10"/>
      <c r="D251" s="10"/>
      <c r="E251" s="10"/>
      <c r="F251" s="10"/>
    </row>
    <row r="252" spans="3:6" x14ac:dyDescent="0.25">
      <c r="C252" s="10"/>
      <c r="D252" s="10"/>
      <c r="E252" s="10"/>
      <c r="F252" s="10"/>
    </row>
    <row r="253" spans="3:6" x14ac:dyDescent="0.25">
      <c r="C253" s="10"/>
      <c r="D253" s="10"/>
      <c r="E253" s="10"/>
      <c r="F253" s="10"/>
    </row>
    <row r="254" spans="3:6" x14ac:dyDescent="0.25">
      <c r="C254" s="10"/>
      <c r="D254" s="10"/>
      <c r="E254" s="10"/>
      <c r="F254" s="10"/>
    </row>
    <row r="255" spans="3:6" x14ac:dyDescent="0.25">
      <c r="C255" s="10"/>
      <c r="D255" s="10"/>
      <c r="E255" s="10"/>
      <c r="F255" s="10"/>
    </row>
    <row r="256" spans="3:6" x14ac:dyDescent="0.25">
      <c r="C256" s="10"/>
      <c r="D256" s="10"/>
      <c r="E256" s="10"/>
      <c r="F256" s="10"/>
    </row>
    <row r="257" spans="3:6" x14ac:dyDescent="0.25">
      <c r="C257" s="10"/>
      <c r="D257" s="10"/>
      <c r="E257" s="10"/>
      <c r="F257" s="10"/>
    </row>
    <row r="258" spans="3:6" x14ac:dyDescent="0.25">
      <c r="C258" s="10"/>
      <c r="D258" s="10"/>
      <c r="E258" s="10"/>
      <c r="F258" s="10"/>
    </row>
    <row r="259" spans="3:6" x14ac:dyDescent="0.25">
      <c r="C259" s="10"/>
      <c r="D259" s="10"/>
      <c r="E259" s="10"/>
      <c r="F259" s="10"/>
    </row>
    <row r="260" spans="3:6" x14ac:dyDescent="0.25">
      <c r="C260" s="10"/>
      <c r="D260" s="10"/>
      <c r="E260" s="10"/>
      <c r="F260" s="10"/>
    </row>
    <row r="261" spans="3:6" x14ac:dyDescent="0.25">
      <c r="C261" s="10"/>
      <c r="D261" s="10"/>
      <c r="E261" s="10"/>
      <c r="F261" s="10"/>
    </row>
    <row r="262" spans="3:6" x14ac:dyDescent="0.25">
      <c r="C262" s="10"/>
      <c r="D262" s="10"/>
      <c r="E262" s="10"/>
      <c r="F262" s="10"/>
    </row>
    <row r="263" spans="3:6" x14ac:dyDescent="0.25">
      <c r="C263" s="10"/>
      <c r="D263" s="10"/>
      <c r="E263" s="10"/>
      <c r="F263" s="10"/>
    </row>
    <row r="264" spans="3:6" x14ac:dyDescent="0.25">
      <c r="C264" s="10"/>
      <c r="D264" s="10"/>
      <c r="E264" s="10"/>
      <c r="F264" s="10"/>
    </row>
    <row r="265" spans="3:6" x14ac:dyDescent="0.25">
      <c r="C265" s="10"/>
      <c r="D265" s="10"/>
      <c r="E265" s="10"/>
      <c r="F265" s="10"/>
    </row>
    <row r="266" spans="3:6" x14ac:dyDescent="0.25">
      <c r="C266" s="10"/>
      <c r="D266" s="10"/>
      <c r="E266" s="10"/>
      <c r="F266" s="10"/>
    </row>
    <row r="267" spans="3:6" x14ac:dyDescent="0.25">
      <c r="C267" s="10"/>
      <c r="D267" s="10"/>
      <c r="E267" s="10"/>
      <c r="F267" s="10"/>
    </row>
    <row r="268" spans="3:6" x14ac:dyDescent="0.25">
      <c r="C268" s="10"/>
      <c r="D268" s="10"/>
      <c r="E268" s="10"/>
      <c r="F268" s="10"/>
    </row>
    <row r="269" spans="3:6" x14ac:dyDescent="0.25">
      <c r="C269" s="10"/>
      <c r="D269" s="10"/>
      <c r="E269" s="10"/>
      <c r="F269" s="10"/>
    </row>
    <row r="270" spans="3:6" x14ac:dyDescent="0.25">
      <c r="C270" s="10"/>
      <c r="D270" s="10"/>
      <c r="E270" s="10"/>
      <c r="F270" s="10"/>
    </row>
    <row r="271" spans="3:6" x14ac:dyDescent="0.25">
      <c r="C271" s="10"/>
      <c r="D271" s="10"/>
      <c r="E271" s="10"/>
      <c r="F271" s="10"/>
    </row>
    <row r="272" spans="3:6" x14ac:dyDescent="0.25">
      <c r="C272" s="10"/>
      <c r="D272" s="10"/>
      <c r="E272" s="10"/>
      <c r="F272" s="10"/>
    </row>
    <row r="273" spans="3:6" x14ac:dyDescent="0.25">
      <c r="C273" s="10"/>
      <c r="D273" s="10"/>
      <c r="E273" s="10"/>
      <c r="F273" s="10"/>
    </row>
    <row r="274" spans="3:6" x14ac:dyDescent="0.25">
      <c r="C274" s="10"/>
      <c r="D274" s="10"/>
      <c r="E274" s="10"/>
      <c r="F274" s="10"/>
    </row>
    <row r="275" spans="3:6" x14ac:dyDescent="0.25">
      <c r="C275" s="10"/>
      <c r="D275" s="10"/>
      <c r="E275" s="10"/>
      <c r="F275" s="10"/>
    </row>
    <row r="276" spans="3:6" x14ac:dyDescent="0.25">
      <c r="C276" s="10"/>
      <c r="D276" s="10"/>
      <c r="E276" s="10"/>
      <c r="F276" s="10"/>
    </row>
    <row r="277" spans="3:6" x14ac:dyDescent="0.25">
      <c r="C277" s="10"/>
      <c r="D277" s="10"/>
      <c r="E277" s="10"/>
      <c r="F277" s="10"/>
    </row>
    <row r="278" spans="3:6" x14ac:dyDescent="0.25">
      <c r="C278" s="10"/>
      <c r="D278" s="10"/>
      <c r="E278" s="10"/>
      <c r="F278" s="10"/>
    </row>
    <row r="279" spans="3:6" x14ac:dyDescent="0.25">
      <c r="C279" s="10"/>
      <c r="D279" s="10"/>
      <c r="E279" s="10"/>
      <c r="F279" s="10"/>
    </row>
    <row r="280" spans="3:6" x14ac:dyDescent="0.25">
      <c r="C280" s="10"/>
      <c r="D280" s="10"/>
      <c r="E280" s="10"/>
      <c r="F280" s="10"/>
    </row>
    <row r="281" spans="3:6" x14ac:dyDescent="0.25">
      <c r="C281" s="10"/>
      <c r="D281" s="10"/>
      <c r="E281" s="10"/>
      <c r="F281" s="10"/>
    </row>
    <row r="282" spans="3:6" x14ac:dyDescent="0.25">
      <c r="C282" s="10"/>
      <c r="D282" s="10"/>
      <c r="E282" s="10"/>
      <c r="F282" s="10"/>
    </row>
    <row r="283" spans="3:6" x14ac:dyDescent="0.25">
      <c r="C283" s="10"/>
      <c r="D283" s="10"/>
      <c r="E283" s="10"/>
      <c r="F283" s="10"/>
    </row>
    <row r="284" spans="3:6" x14ac:dyDescent="0.25">
      <c r="C284" s="10"/>
      <c r="D284" s="10"/>
      <c r="E284" s="10"/>
      <c r="F284" s="10"/>
    </row>
    <row r="285" spans="3:6" x14ac:dyDescent="0.25">
      <c r="C285" s="10"/>
      <c r="D285" s="10"/>
      <c r="E285" s="10"/>
      <c r="F285" s="10"/>
    </row>
    <row r="286" spans="3:6" x14ac:dyDescent="0.25">
      <c r="C286" s="10"/>
      <c r="D286" s="10"/>
      <c r="E286" s="10"/>
      <c r="F286" s="10"/>
    </row>
    <row r="287" spans="3:6" x14ac:dyDescent="0.25">
      <c r="C287" s="10"/>
      <c r="D287" s="10"/>
      <c r="E287" s="10"/>
      <c r="F287" s="10"/>
    </row>
    <row r="288" spans="3:6" x14ac:dyDescent="0.25">
      <c r="C288" s="10"/>
      <c r="D288" s="10"/>
      <c r="E288" s="10"/>
      <c r="F288" s="10"/>
    </row>
    <row r="289" spans="3:6" x14ac:dyDescent="0.25">
      <c r="C289" s="10"/>
      <c r="D289" s="10"/>
      <c r="E289" s="10"/>
      <c r="F289" s="10"/>
    </row>
    <row r="290" spans="3:6" x14ac:dyDescent="0.25">
      <c r="C290" s="10"/>
      <c r="D290" s="10"/>
      <c r="E290" s="10"/>
      <c r="F290" s="10"/>
    </row>
    <row r="291" spans="3:6" x14ac:dyDescent="0.25">
      <c r="C291" s="10"/>
      <c r="D291" s="10"/>
      <c r="E291" s="10"/>
      <c r="F291" s="10"/>
    </row>
    <row r="292" spans="3:6" x14ac:dyDescent="0.25">
      <c r="C292" s="10"/>
      <c r="D292" s="10"/>
      <c r="E292" s="10"/>
      <c r="F292" s="10"/>
    </row>
    <row r="293" spans="3:6" x14ac:dyDescent="0.25">
      <c r="C293" s="10"/>
      <c r="D293" s="10"/>
      <c r="E293" s="10"/>
      <c r="F293" s="10"/>
    </row>
    <row r="294" spans="3:6" x14ac:dyDescent="0.25">
      <c r="C294" s="10"/>
      <c r="D294" s="10"/>
      <c r="E294" s="10"/>
      <c r="F294" s="10"/>
    </row>
    <row r="295" spans="3:6" x14ac:dyDescent="0.25">
      <c r="C295" s="10"/>
      <c r="D295" s="10"/>
      <c r="E295" s="10"/>
      <c r="F295" s="10"/>
    </row>
    <row r="296" spans="3:6" x14ac:dyDescent="0.25">
      <c r="C296" s="10"/>
      <c r="D296" s="10"/>
      <c r="E296" s="10"/>
      <c r="F296" s="10"/>
    </row>
    <row r="297" spans="3:6" x14ac:dyDescent="0.25">
      <c r="C297" s="10"/>
      <c r="D297" s="10"/>
      <c r="E297" s="10"/>
      <c r="F297" s="10"/>
    </row>
    <row r="298" spans="3:6" x14ac:dyDescent="0.25">
      <c r="C298" s="10"/>
      <c r="D298" s="10"/>
      <c r="E298" s="10"/>
      <c r="F298" s="10"/>
    </row>
    <row r="299" spans="3:6" x14ac:dyDescent="0.25">
      <c r="C299" s="10"/>
      <c r="D299" s="10"/>
      <c r="E299" s="10"/>
      <c r="F299" s="10"/>
    </row>
    <row r="300" spans="3:6" x14ac:dyDescent="0.25">
      <c r="C300" s="10"/>
      <c r="D300" s="10"/>
      <c r="E300" s="10"/>
      <c r="F300" s="10"/>
    </row>
    <row r="301" spans="3:6" x14ac:dyDescent="0.25">
      <c r="C301" s="10"/>
      <c r="D301" s="10"/>
      <c r="E301" s="10"/>
      <c r="F301" s="10"/>
    </row>
    <row r="302" spans="3:6" x14ac:dyDescent="0.25">
      <c r="C302" s="10"/>
      <c r="D302" s="10"/>
      <c r="E302" s="10"/>
      <c r="F302" s="10"/>
    </row>
    <row r="303" spans="3:6" x14ac:dyDescent="0.25">
      <c r="C303" s="10"/>
      <c r="D303" s="10"/>
      <c r="E303" s="10"/>
      <c r="F303" s="10"/>
    </row>
    <row r="304" spans="3:6" x14ac:dyDescent="0.25">
      <c r="C304" s="10"/>
      <c r="D304" s="10"/>
      <c r="E304" s="10"/>
      <c r="F304" s="10"/>
    </row>
    <row r="305" spans="3:6" x14ac:dyDescent="0.25">
      <c r="C305" s="10"/>
      <c r="D305" s="10"/>
      <c r="E305" s="10"/>
      <c r="F305" s="10"/>
    </row>
    <row r="306" spans="3:6" x14ac:dyDescent="0.25">
      <c r="C306" s="10"/>
      <c r="D306" s="10"/>
      <c r="E306" s="10"/>
      <c r="F306" s="10"/>
    </row>
    <row r="307" spans="3:6" x14ac:dyDescent="0.25">
      <c r="C307" s="10"/>
      <c r="D307" s="10"/>
      <c r="E307" s="10"/>
      <c r="F307" s="10"/>
    </row>
    <row r="308" spans="3:6" x14ac:dyDescent="0.25">
      <c r="C308" s="10"/>
      <c r="D308" s="10"/>
      <c r="E308" s="10"/>
      <c r="F308" s="10"/>
    </row>
    <row r="309" spans="3:6" x14ac:dyDescent="0.25">
      <c r="C309" s="10"/>
      <c r="D309" s="10"/>
      <c r="E309" s="10"/>
      <c r="F309" s="10"/>
    </row>
    <row r="310" spans="3:6" x14ac:dyDescent="0.25">
      <c r="C310" s="10"/>
      <c r="D310" s="10"/>
      <c r="E310" s="10"/>
      <c r="F310" s="10"/>
    </row>
    <row r="311" spans="3:6" x14ac:dyDescent="0.25">
      <c r="C311" s="10"/>
      <c r="D311" s="10"/>
      <c r="E311" s="10"/>
      <c r="F311" s="10"/>
    </row>
    <row r="312" spans="3:6" x14ac:dyDescent="0.25">
      <c r="C312" s="10"/>
      <c r="D312" s="10"/>
      <c r="E312" s="10"/>
      <c r="F312" s="10"/>
    </row>
    <row r="313" spans="3:6" x14ac:dyDescent="0.25">
      <c r="C313" s="10"/>
      <c r="D313" s="10"/>
      <c r="E313" s="10"/>
      <c r="F313" s="10"/>
    </row>
    <row r="314" spans="3:6" x14ac:dyDescent="0.25">
      <c r="C314" s="10"/>
      <c r="D314" s="10"/>
      <c r="E314" s="10"/>
      <c r="F314" s="10"/>
    </row>
    <row r="315" spans="3:6" x14ac:dyDescent="0.25">
      <c r="C315" s="10"/>
      <c r="D315" s="10"/>
      <c r="E315" s="10"/>
      <c r="F315" s="10"/>
    </row>
    <row r="316" spans="3:6" x14ac:dyDescent="0.25">
      <c r="C316" s="10"/>
      <c r="D316" s="10"/>
      <c r="E316" s="10"/>
      <c r="F316" s="10"/>
    </row>
    <row r="317" spans="3:6" x14ac:dyDescent="0.25">
      <c r="C317" s="10"/>
      <c r="D317" s="10"/>
      <c r="E317" s="10"/>
      <c r="F317" s="10"/>
    </row>
    <row r="318" spans="3:6" x14ac:dyDescent="0.25">
      <c r="C318" s="10"/>
      <c r="D318" s="10"/>
      <c r="E318" s="10"/>
      <c r="F318" s="10"/>
    </row>
    <row r="319" spans="3:6" x14ac:dyDescent="0.25">
      <c r="C319" s="10"/>
      <c r="D319" s="10"/>
      <c r="E319" s="10"/>
      <c r="F319" s="10"/>
    </row>
    <row r="320" spans="3:6" x14ac:dyDescent="0.25">
      <c r="C320" s="10"/>
      <c r="D320" s="10"/>
      <c r="E320" s="10"/>
      <c r="F320" s="10"/>
    </row>
    <row r="321" spans="3:6" x14ac:dyDescent="0.25">
      <c r="C321" s="10"/>
      <c r="D321" s="10"/>
      <c r="E321" s="10"/>
      <c r="F321" s="10"/>
    </row>
    <row r="322" spans="3:6" x14ac:dyDescent="0.25">
      <c r="C322" s="10"/>
      <c r="D322" s="10"/>
      <c r="E322" s="10"/>
      <c r="F322" s="10"/>
    </row>
    <row r="323" spans="3:6" x14ac:dyDescent="0.25">
      <c r="C323" s="10"/>
      <c r="D323" s="10"/>
      <c r="E323" s="10"/>
      <c r="F323" s="10"/>
    </row>
    <row r="324" spans="3:6" x14ac:dyDescent="0.25">
      <c r="C324" s="10"/>
      <c r="D324" s="10"/>
      <c r="E324" s="10"/>
      <c r="F324" s="10"/>
    </row>
    <row r="325" spans="3:6" x14ac:dyDescent="0.25">
      <c r="C325" s="10"/>
      <c r="D325" s="10"/>
      <c r="E325" s="10"/>
      <c r="F325" s="10"/>
    </row>
    <row r="326" spans="3:6" x14ac:dyDescent="0.25">
      <c r="C326" s="10"/>
      <c r="D326" s="10"/>
      <c r="E326" s="10"/>
      <c r="F326" s="10"/>
    </row>
    <row r="327" spans="3:6" x14ac:dyDescent="0.25">
      <c r="C327" s="10"/>
      <c r="D327" s="10"/>
      <c r="E327" s="10"/>
      <c r="F327" s="10"/>
    </row>
    <row r="328" spans="3:6" x14ac:dyDescent="0.25">
      <c r="C328" s="10"/>
      <c r="D328" s="10"/>
      <c r="E328" s="10"/>
      <c r="F328" s="10"/>
    </row>
    <row r="329" spans="3:6" x14ac:dyDescent="0.25">
      <c r="C329" s="10"/>
      <c r="D329" s="10"/>
      <c r="E329" s="10"/>
      <c r="F329" s="10"/>
    </row>
    <row r="330" spans="3:6" x14ac:dyDescent="0.25">
      <c r="C330" s="10"/>
      <c r="D330" s="10"/>
      <c r="E330" s="10"/>
      <c r="F330" s="10"/>
    </row>
    <row r="331" spans="3:6" x14ac:dyDescent="0.25">
      <c r="C331" s="10"/>
      <c r="D331" s="10"/>
      <c r="E331" s="10"/>
      <c r="F331" s="10"/>
    </row>
    <row r="332" spans="3:6" x14ac:dyDescent="0.25">
      <c r="C332" s="10"/>
      <c r="D332" s="10"/>
      <c r="E332" s="10"/>
      <c r="F332" s="10"/>
    </row>
    <row r="333" spans="3:6" x14ac:dyDescent="0.25">
      <c r="C333" s="10"/>
      <c r="D333" s="10"/>
      <c r="E333" s="10"/>
      <c r="F333" s="10"/>
    </row>
    <row r="334" spans="3:6" x14ac:dyDescent="0.25">
      <c r="C334" s="10"/>
      <c r="D334" s="10"/>
      <c r="E334" s="10"/>
      <c r="F334" s="10"/>
    </row>
    <row r="335" spans="3:6" x14ac:dyDescent="0.25">
      <c r="C335" s="10"/>
      <c r="D335" s="10"/>
      <c r="E335" s="10"/>
      <c r="F335" s="10"/>
    </row>
    <row r="336" spans="3:6" x14ac:dyDescent="0.25">
      <c r="C336" s="10"/>
      <c r="D336" s="10"/>
      <c r="E336" s="10"/>
      <c r="F336" s="10"/>
    </row>
    <row r="337" spans="3:6" x14ac:dyDescent="0.25">
      <c r="C337" s="10"/>
      <c r="D337" s="10"/>
      <c r="E337" s="10"/>
      <c r="F337" s="10"/>
    </row>
    <row r="338" spans="3:6" x14ac:dyDescent="0.25">
      <c r="C338" s="10"/>
      <c r="D338" s="10"/>
      <c r="E338" s="10"/>
      <c r="F338" s="10"/>
    </row>
    <row r="339" spans="3:6" x14ac:dyDescent="0.25">
      <c r="C339" s="10"/>
      <c r="D339" s="10"/>
      <c r="E339" s="10"/>
      <c r="F339" s="10"/>
    </row>
    <row r="340" spans="3:6" x14ac:dyDescent="0.25">
      <c r="C340" s="10"/>
      <c r="D340" s="10"/>
      <c r="E340" s="10"/>
      <c r="F340" s="10"/>
    </row>
    <row r="341" spans="3:6" x14ac:dyDescent="0.25">
      <c r="C341" s="10"/>
      <c r="D341" s="10"/>
      <c r="E341" s="10"/>
      <c r="F341" s="10"/>
    </row>
    <row r="342" spans="3:6" x14ac:dyDescent="0.25">
      <c r="C342" s="10"/>
      <c r="D342" s="10"/>
      <c r="E342" s="10"/>
      <c r="F342" s="10"/>
    </row>
    <row r="343" spans="3:6" x14ac:dyDescent="0.25">
      <c r="C343" s="10"/>
      <c r="D343" s="10"/>
      <c r="E343" s="10"/>
      <c r="F343" s="10"/>
    </row>
    <row r="344" spans="3:6" x14ac:dyDescent="0.25">
      <c r="C344" s="10"/>
      <c r="D344" s="10"/>
      <c r="E344" s="10"/>
      <c r="F344" s="10"/>
    </row>
    <row r="345" spans="3:6" x14ac:dyDescent="0.25">
      <c r="C345" s="10"/>
      <c r="D345" s="10"/>
      <c r="E345" s="10"/>
      <c r="F345" s="10"/>
    </row>
    <row r="346" spans="3:6" x14ac:dyDescent="0.25">
      <c r="C346" s="10"/>
      <c r="D346" s="10"/>
      <c r="E346" s="10"/>
      <c r="F346" s="10"/>
    </row>
    <row r="347" spans="3:6" x14ac:dyDescent="0.25">
      <c r="C347" s="10"/>
      <c r="D347" s="10"/>
      <c r="E347" s="10"/>
      <c r="F347" s="10"/>
    </row>
    <row r="348" spans="3:6" x14ac:dyDescent="0.25">
      <c r="C348" s="10"/>
      <c r="D348" s="10"/>
      <c r="E348" s="10"/>
      <c r="F348" s="10"/>
    </row>
    <row r="349" spans="3:6" x14ac:dyDescent="0.25">
      <c r="C349" s="10"/>
      <c r="D349" s="10"/>
      <c r="E349" s="10"/>
      <c r="F349" s="10"/>
    </row>
    <row r="350" spans="3:6" x14ac:dyDescent="0.25">
      <c r="C350" s="10"/>
      <c r="D350" s="10"/>
      <c r="E350" s="10"/>
      <c r="F350" s="10"/>
    </row>
    <row r="351" spans="3:6" x14ac:dyDescent="0.25">
      <c r="C351" s="10"/>
      <c r="D351" s="10"/>
      <c r="E351" s="10"/>
      <c r="F351" s="10"/>
    </row>
    <row r="352" spans="3:6" x14ac:dyDescent="0.25">
      <c r="C352" s="10"/>
      <c r="D352" s="10"/>
      <c r="E352" s="10"/>
      <c r="F352" s="10"/>
    </row>
    <row r="353" spans="3:6" x14ac:dyDescent="0.25">
      <c r="C353" s="10"/>
      <c r="D353" s="10"/>
      <c r="E353" s="10"/>
      <c r="F353" s="10"/>
    </row>
    <row r="354" spans="3:6" x14ac:dyDescent="0.25">
      <c r="C354" s="10"/>
      <c r="D354" s="10"/>
      <c r="E354" s="10"/>
      <c r="F354" s="10"/>
    </row>
    <row r="355" spans="3:6" x14ac:dyDescent="0.25">
      <c r="C355" s="10"/>
      <c r="D355" s="10"/>
      <c r="E355" s="10"/>
      <c r="F355" s="10"/>
    </row>
    <row r="356" spans="3:6" x14ac:dyDescent="0.25">
      <c r="C356" s="10"/>
      <c r="D356" s="10"/>
      <c r="E356" s="10"/>
      <c r="F356" s="10"/>
    </row>
    <row r="357" spans="3:6" x14ac:dyDescent="0.25">
      <c r="C357" s="10"/>
      <c r="D357" s="10"/>
      <c r="E357" s="10"/>
      <c r="F357" s="10"/>
    </row>
    <row r="358" spans="3:6" x14ac:dyDescent="0.25">
      <c r="C358" s="10"/>
      <c r="D358" s="10"/>
      <c r="E358" s="10"/>
      <c r="F358" s="10"/>
    </row>
    <row r="359" spans="3:6" x14ac:dyDescent="0.25">
      <c r="C359" s="10"/>
      <c r="D359" s="10"/>
      <c r="E359" s="10"/>
      <c r="F359" s="10"/>
    </row>
    <row r="360" spans="3:6" x14ac:dyDescent="0.25">
      <c r="C360" s="10"/>
      <c r="D360" s="10"/>
      <c r="E360" s="10"/>
      <c r="F360" s="10"/>
    </row>
    <row r="361" spans="3:6" x14ac:dyDescent="0.25">
      <c r="C361" s="10"/>
      <c r="D361" s="10"/>
      <c r="E361" s="10"/>
      <c r="F361" s="10"/>
    </row>
    <row r="362" spans="3:6" x14ac:dyDescent="0.25">
      <c r="C362" s="10"/>
      <c r="D362" s="10"/>
      <c r="E362" s="10"/>
      <c r="F362" s="10"/>
    </row>
    <row r="363" spans="3:6" x14ac:dyDescent="0.25">
      <c r="C363" s="10"/>
      <c r="D363" s="10"/>
      <c r="E363" s="10"/>
      <c r="F363" s="10"/>
    </row>
    <row r="364" spans="3:6" x14ac:dyDescent="0.25">
      <c r="C364" s="10"/>
      <c r="D364" s="10"/>
      <c r="E364" s="10"/>
      <c r="F364" s="10"/>
    </row>
    <row r="365" spans="3:6" x14ac:dyDescent="0.25">
      <c r="C365" s="10"/>
      <c r="D365" s="10"/>
      <c r="E365" s="10"/>
      <c r="F365" s="10"/>
    </row>
    <row r="366" spans="3:6" x14ac:dyDescent="0.25">
      <c r="C366" s="10"/>
      <c r="D366" s="10"/>
      <c r="E366" s="10"/>
      <c r="F366" s="10"/>
    </row>
    <row r="367" spans="3:6" x14ac:dyDescent="0.25">
      <c r="C367" s="10"/>
      <c r="D367" s="10"/>
      <c r="E367" s="10"/>
      <c r="F367" s="10"/>
    </row>
    <row r="368" spans="3:6" x14ac:dyDescent="0.25">
      <c r="C368" s="10"/>
      <c r="D368" s="10"/>
      <c r="E368" s="10"/>
      <c r="F368" s="10"/>
    </row>
    <row r="369" spans="3:6" x14ac:dyDescent="0.25">
      <c r="C369" s="10"/>
      <c r="D369" s="10"/>
      <c r="E369" s="10"/>
      <c r="F369" s="10"/>
    </row>
    <row r="370" spans="3:6" x14ac:dyDescent="0.25">
      <c r="C370" s="10"/>
      <c r="D370" s="10"/>
      <c r="E370" s="10"/>
      <c r="F370" s="10"/>
    </row>
    <row r="371" spans="3:6" x14ac:dyDescent="0.25">
      <c r="C371" s="10"/>
      <c r="D371" s="10"/>
      <c r="E371" s="10"/>
      <c r="F371" s="10"/>
    </row>
    <row r="372" spans="3:6" x14ac:dyDescent="0.25">
      <c r="C372" s="10"/>
      <c r="D372" s="10"/>
      <c r="E372" s="10"/>
      <c r="F372" s="10"/>
    </row>
    <row r="373" spans="3:6" x14ac:dyDescent="0.25">
      <c r="C373" s="10"/>
      <c r="D373" s="10"/>
      <c r="E373" s="10"/>
      <c r="F373" s="10"/>
    </row>
    <row r="374" spans="3:6" x14ac:dyDescent="0.25">
      <c r="C374" s="10"/>
      <c r="D374" s="10"/>
      <c r="E374" s="10"/>
      <c r="F374" s="10"/>
    </row>
    <row r="375" spans="3:6" x14ac:dyDescent="0.25">
      <c r="C375" s="10"/>
      <c r="D375" s="10"/>
      <c r="E375" s="10"/>
      <c r="F375" s="10"/>
    </row>
    <row r="376" spans="3:6" x14ac:dyDescent="0.25">
      <c r="C376" s="10"/>
      <c r="D376" s="10"/>
      <c r="E376" s="10"/>
      <c r="F376" s="10"/>
    </row>
    <row r="377" spans="3:6" x14ac:dyDescent="0.25">
      <c r="C377" s="10"/>
      <c r="D377" s="10"/>
      <c r="E377" s="10"/>
      <c r="F377" s="10"/>
    </row>
    <row r="378" spans="3:6" x14ac:dyDescent="0.25">
      <c r="C378" s="10"/>
      <c r="D378" s="10"/>
      <c r="E378" s="10"/>
      <c r="F378" s="10"/>
    </row>
    <row r="379" spans="3:6" x14ac:dyDescent="0.25">
      <c r="C379" s="10"/>
      <c r="D379" s="10"/>
      <c r="E379" s="10"/>
      <c r="F379" s="10"/>
    </row>
    <row r="380" spans="3:6" x14ac:dyDescent="0.25">
      <c r="C380" s="10"/>
      <c r="D380" s="10"/>
      <c r="E380" s="10"/>
      <c r="F380" s="10"/>
    </row>
    <row r="381" spans="3:6" x14ac:dyDescent="0.25">
      <c r="C381" s="10"/>
      <c r="D381" s="10"/>
      <c r="E381" s="10"/>
      <c r="F381" s="10"/>
    </row>
    <row r="382" spans="3:6" x14ac:dyDescent="0.25">
      <c r="C382" s="10"/>
      <c r="D382" s="10"/>
      <c r="E382" s="10"/>
      <c r="F382" s="10"/>
    </row>
    <row r="383" spans="3:6" x14ac:dyDescent="0.25">
      <c r="C383" s="10"/>
      <c r="D383" s="10"/>
      <c r="E383" s="10"/>
      <c r="F383" s="10"/>
    </row>
    <row r="384" spans="3:6" x14ac:dyDescent="0.25">
      <c r="C384" s="10"/>
      <c r="D384" s="10"/>
      <c r="E384" s="10"/>
      <c r="F384" s="10"/>
    </row>
    <row r="385" spans="3:6" x14ac:dyDescent="0.25">
      <c r="C385" s="10"/>
      <c r="D385" s="10"/>
      <c r="E385" s="10"/>
      <c r="F385" s="10"/>
    </row>
    <row r="386" spans="3:6" x14ac:dyDescent="0.25">
      <c r="C386" s="10"/>
      <c r="D386" s="10"/>
      <c r="E386" s="10"/>
      <c r="F386" s="10"/>
    </row>
    <row r="387" spans="3:6" x14ac:dyDescent="0.25">
      <c r="C387" s="10"/>
      <c r="D387" s="10"/>
      <c r="E387" s="10"/>
      <c r="F387" s="10"/>
    </row>
    <row r="388" spans="3:6" x14ac:dyDescent="0.25">
      <c r="C388" s="10"/>
      <c r="D388" s="10"/>
      <c r="E388" s="10"/>
      <c r="F388" s="10"/>
    </row>
    <row r="389" spans="3:6" x14ac:dyDescent="0.25">
      <c r="C389" s="10"/>
      <c r="D389" s="10"/>
      <c r="E389" s="10"/>
      <c r="F389" s="10"/>
    </row>
    <row r="390" spans="3:6" x14ac:dyDescent="0.25">
      <c r="C390" s="10"/>
      <c r="D390" s="10"/>
      <c r="E390" s="10"/>
      <c r="F390" s="10"/>
    </row>
    <row r="391" spans="3:6" x14ac:dyDescent="0.25">
      <c r="C391" s="10"/>
      <c r="D391" s="10"/>
      <c r="E391" s="10"/>
      <c r="F391" s="10"/>
    </row>
    <row r="392" spans="3:6" x14ac:dyDescent="0.25">
      <c r="C392" s="10"/>
      <c r="D392" s="10"/>
      <c r="E392" s="10"/>
      <c r="F392" s="10"/>
    </row>
    <row r="393" spans="3:6" x14ac:dyDescent="0.25">
      <c r="C393" s="10"/>
      <c r="D393" s="10"/>
      <c r="E393" s="10"/>
      <c r="F393" s="10"/>
    </row>
    <row r="394" spans="3:6" x14ac:dyDescent="0.25">
      <c r="C394" s="10"/>
      <c r="D394" s="10"/>
      <c r="E394" s="10"/>
      <c r="F394" s="10"/>
    </row>
    <row r="395" spans="3:6" x14ac:dyDescent="0.25">
      <c r="C395" s="10"/>
      <c r="D395" s="10"/>
      <c r="E395" s="10"/>
      <c r="F395" s="10"/>
    </row>
    <row r="396" spans="3:6" x14ac:dyDescent="0.25">
      <c r="C396" s="10"/>
      <c r="D396" s="10"/>
      <c r="E396" s="10"/>
      <c r="F396" s="10"/>
    </row>
    <row r="397" spans="3:6" x14ac:dyDescent="0.25">
      <c r="C397" s="10"/>
      <c r="D397" s="10"/>
      <c r="E397" s="10"/>
      <c r="F397" s="10"/>
    </row>
    <row r="398" spans="3:6" x14ac:dyDescent="0.25">
      <c r="C398" s="10"/>
      <c r="D398" s="10"/>
      <c r="E398" s="10"/>
      <c r="F398" s="10"/>
    </row>
    <row r="399" spans="3:6" x14ac:dyDescent="0.25">
      <c r="C399" s="10"/>
      <c r="D399" s="10"/>
      <c r="E399" s="10"/>
      <c r="F399" s="10"/>
    </row>
    <row r="400" spans="3:6" x14ac:dyDescent="0.25">
      <c r="C400" s="10"/>
      <c r="D400" s="10"/>
      <c r="E400" s="10"/>
      <c r="F400" s="10"/>
    </row>
    <row r="401" spans="3:6" x14ac:dyDescent="0.25">
      <c r="C401" s="10"/>
      <c r="D401" s="10"/>
      <c r="E401" s="10"/>
      <c r="F401" s="10"/>
    </row>
    <row r="402" spans="3:6" x14ac:dyDescent="0.25">
      <c r="C402" s="10"/>
      <c r="D402" s="10"/>
      <c r="E402" s="10"/>
      <c r="F402" s="10"/>
    </row>
    <row r="403" spans="3:6" x14ac:dyDescent="0.25">
      <c r="C403" s="10"/>
      <c r="D403" s="10"/>
      <c r="E403" s="10"/>
      <c r="F403" s="10"/>
    </row>
    <row r="404" spans="3:6" x14ac:dyDescent="0.25">
      <c r="C404" s="10"/>
      <c r="D404" s="10"/>
      <c r="E404" s="10"/>
      <c r="F404" s="10"/>
    </row>
    <row r="405" spans="3:6" x14ac:dyDescent="0.25">
      <c r="C405" s="10"/>
      <c r="D405" s="10"/>
      <c r="E405" s="10"/>
      <c r="F405" s="10"/>
    </row>
    <row r="406" spans="3:6" x14ac:dyDescent="0.25">
      <c r="C406" s="10"/>
      <c r="D406" s="10"/>
      <c r="E406" s="10"/>
      <c r="F406" s="10"/>
    </row>
    <row r="407" spans="3:6" x14ac:dyDescent="0.25">
      <c r="C407" s="10"/>
      <c r="D407" s="10"/>
      <c r="E407" s="10"/>
      <c r="F407" s="10"/>
    </row>
    <row r="408" spans="3:6" x14ac:dyDescent="0.25">
      <c r="C408" s="10"/>
      <c r="D408" s="10"/>
      <c r="E408" s="10"/>
      <c r="F408" s="10"/>
    </row>
    <row r="409" spans="3:6" x14ac:dyDescent="0.25">
      <c r="C409" s="10"/>
      <c r="D409" s="10"/>
      <c r="E409" s="10"/>
      <c r="F409" s="10"/>
    </row>
    <row r="410" spans="3:6" x14ac:dyDescent="0.25">
      <c r="C410" s="10"/>
      <c r="D410" s="10"/>
      <c r="E410" s="10"/>
      <c r="F410" s="10"/>
    </row>
    <row r="411" spans="3:6" x14ac:dyDescent="0.25">
      <c r="C411" s="10"/>
      <c r="D411" s="10"/>
      <c r="E411" s="10"/>
      <c r="F411" s="10"/>
    </row>
    <row r="412" spans="3:6" x14ac:dyDescent="0.25">
      <c r="C412" s="10"/>
      <c r="D412" s="10"/>
      <c r="E412" s="10"/>
      <c r="F412" s="10"/>
    </row>
    <row r="413" spans="3:6" x14ac:dyDescent="0.25">
      <c r="C413" s="10"/>
      <c r="D413" s="10"/>
      <c r="E413" s="10"/>
      <c r="F413" s="10"/>
    </row>
    <row r="414" spans="3:6" x14ac:dyDescent="0.25">
      <c r="C414" s="10"/>
      <c r="D414" s="10"/>
      <c r="E414" s="10"/>
      <c r="F414" s="10"/>
    </row>
    <row r="415" spans="3:6" x14ac:dyDescent="0.25">
      <c r="C415" s="10"/>
      <c r="D415" s="10"/>
      <c r="E415" s="10"/>
      <c r="F415" s="10"/>
    </row>
    <row r="416" spans="3:6" x14ac:dyDescent="0.25">
      <c r="C416" s="10"/>
      <c r="D416" s="10"/>
      <c r="E416" s="10"/>
      <c r="F416" s="10"/>
    </row>
    <row r="417" spans="3:6" x14ac:dyDescent="0.25">
      <c r="C417" s="10"/>
      <c r="D417" s="10"/>
      <c r="E417" s="10"/>
      <c r="F417" s="10"/>
    </row>
    <row r="418" spans="3:6" x14ac:dyDescent="0.25">
      <c r="C418" s="10"/>
      <c r="D418" s="10"/>
      <c r="E418" s="10"/>
      <c r="F418" s="10"/>
    </row>
    <row r="419" spans="3:6" x14ac:dyDescent="0.25">
      <c r="C419" s="10"/>
      <c r="D419" s="10"/>
      <c r="E419" s="10"/>
      <c r="F419" s="10"/>
    </row>
    <row r="420" spans="3:6" x14ac:dyDescent="0.25">
      <c r="C420" s="10"/>
      <c r="D420" s="10"/>
      <c r="E420" s="10"/>
      <c r="F420" s="10"/>
    </row>
    <row r="421" spans="3:6" x14ac:dyDescent="0.25">
      <c r="C421" s="10"/>
      <c r="D421" s="10"/>
      <c r="E421" s="10"/>
      <c r="F421" s="10"/>
    </row>
    <row r="422" spans="3:6" x14ac:dyDescent="0.25">
      <c r="C422" s="10"/>
      <c r="D422" s="10"/>
      <c r="E422" s="10"/>
      <c r="F422" s="10"/>
    </row>
    <row r="423" spans="3:6" x14ac:dyDescent="0.25">
      <c r="C423" s="10"/>
      <c r="D423" s="10"/>
      <c r="E423" s="10"/>
      <c r="F423" s="10"/>
    </row>
    <row r="424" spans="3:6" x14ac:dyDescent="0.25">
      <c r="C424" s="10"/>
      <c r="D424" s="10"/>
      <c r="E424" s="10"/>
      <c r="F424" s="10"/>
    </row>
    <row r="425" spans="3:6" x14ac:dyDescent="0.25">
      <c r="C425" s="10"/>
      <c r="D425" s="10"/>
      <c r="E425" s="10"/>
      <c r="F425" s="10"/>
    </row>
    <row r="426" spans="3:6" x14ac:dyDescent="0.25">
      <c r="C426" s="10"/>
      <c r="D426" s="10"/>
      <c r="E426" s="10"/>
      <c r="F426" s="10"/>
    </row>
    <row r="427" spans="3:6" x14ac:dyDescent="0.25">
      <c r="C427" s="10"/>
      <c r="D427" s="10"/>
      <c r="E427" s="10"/>
      <c r="F427" s="10"/>
    </row>
    <row r="428" spans="3:6" x14ac:dyDescent="0.25">
      <c r="C428" s="10"/>
      <c r="D428" s="10"/>
      <c r="E428" s="10"/>
      <c r="F428" s="10"/>
    </row>
    <row r="429" spans="3:6" x14ac:dyDescent="0.25">
      <c r="C429" s="10"/>
      <c r="D429" s="10"/>
      <c r="E429" s="10"/>
      <c r="F429" s="10"/>
    </row>
    <row r="430" spans="3:6" x14ac:dyDescent="0.25">
      <c r="C430" s="10"/>
      <c r="D430" s="10"/>
      <c r="E430" s="10"/>
      <c r="F430" s="10"/>
    </row>
    <row r="431" spans="3:6" x14ac:dyDescent="0.25">
      <c r="C431" s="10"/>
      <c r="D431" s="10"/>
      <c r="E431" s="10"/>
      <c r="F431" s="10"/>
    </row>
    <row r="432" spans="3:6" x14ac:dyDescent="0.25">
      <c r="C432" s="10"/>
      <c r="D432" s="10"/>
      <c r="E432" s="10"/>
      <c r="F432" s="10"/>
    </row>
    <row r="433" spans="3:6" x14ac:dyDescent="0.25">
      <c r="C433" s="10"/>
      <c r="D433" s="10"/>
      <c r="E433" s="10"/>
      <c r="F433" s="10"/>
    </row>
    <row r="434" spans="3:6" x14ac:dyDescent="0.25">
      <c r="C434" s="10"/>
      <c r="D434" s="10"/>
      <c r="E434" s="10"/>
      <c r="F434" s="10"/>
    </row>
    <row r="435" spans="3:6" x14ac:dyDescent="0.25">
      <c r="C435" s="10"/>
      <c r="D435" s="10"/>
      <c r="E435" s="10"/>
      <c r="F435" s="10"/>
    </row>
    <row r="436" spans="3:6" x14ac:dyDescent="0.25">
      <c r="C436" s="10"/>
      <c r="D436" s="10"/>
      <c r="E436" s="10"/>
      <c r="F436" s="10"/>
    </row>
    <row r="437" spans="3:6" x14ac:dyDescent="0.25">
      <c r="C437" s="10"/>
      <c r="D437" s="10"/>
      <c r="E437" s="10"/>
      <c r="F437" s="10"/>
    </row>
    <row r="438" spans="3:6" x14ac:dyDescent="0.25">
      <c r="C438" s="10"/>
      <c r="D438" s="10"/>
      <c r="E438" s="10"/>
      <c r="F438" s="10"/>
    </row>
    <row r="439" spans="3:6" x14ac:dyDescent="0.25">
      <c r="C439" s="10"/>
      <c r="D439" s="10"/>
      <c r="E439" s="10"/>
      <c r="F439" s="10"/>
    </row>
    <row r="440" spans="3:6" x14ac:dyDescent="0.25">
      <c r="C440" s="10"/>
      <c r="D440" s="10"/>
      <c r="E440" s="10"/>
      <c r="F440" s="10"/>
    </row>
    <row r="441" spans="3:6" x14ac:dyDescent="0.25">
      <c r="C441" s="10"/>
      <c r="D441" s="10"/>
      <c r="E441" s="10"/>
      <c r="F441" s="10"/>
    </row>
    <row r="442" spans="3:6" x14ac:dyDescent="0.25">
      <c r="C442" s="10"/>
      <c r="D442" s="10"/>
      <c r="E442" s="10"/>
      <c r="F442" s="10"/>
    </row>
    <row r="443" spans="3:6" x14ac:dyDescent="0.25">
      <c r="C443" s="10"/>
      <c r="D443" s="10"/>
      <c r="E443" s="10"/>
      <c r="F443" s="10"/>
    </row>
    <row r="444" spans="3:6" x14ac:dyDescent="0.25">
      <c r="C444" s="10"/>
      <c r="D444" s="10"/>
      <c r="E444" s="10"/>
      <c r="F444" s="10"/>
    </row>
    <row r="445" spans="3:6" x14ac:dyDescent="0.25">
      <c r="C445" s="10"/>
      <c r="D445" s="10"/>
      <c r="E445" s="10"/>
      <c r="F445" s="10"/>
    </row>
    <row r="446" spans="3:6" x14ac:dyDescent="0.25">
      <c r="C446" s="10"/>
      <c r="D446" s="10"/>
      <c r="E446" s="10"/>
      <c r="F446" s="10"/>
    </row>
    <row r="447" spans="3:6" x14ac:dyDescent="0.25">
      <c r="C447" s="10"/>
      <c r="D447" s="10"/>
      <c r="E447" s="10"/>
      <c r="F447" s="10"/>
    </row>
    <row r="448" spans="3:6" x14ac:dyDescent="0.25">
      <c r="C448" s="10"/>
      <c r="D448" s="10"/>
      <c r="E448" s="10"/>
      <c r="F448" s="10"/>
    </row>
    <row r="449" spans="3:6" x14ac:dyDescent="0.25">
      <c r="C449" s="10"/>
      <c r="D449" s="10"/>
      <c r="E449" s="10"/>
      <c r="F449" s="10"/>
    </row>
    <row r="450" spans="3:6" x14ac:dyDescent="0.25">
      <c r="C450" s="10"/>
      <c r="D450" s="10"/>
      <c r="E450" s="10"/>
      <c r="F450" s="10"/>
    </row>
    <row r="451" spans="3:6" x14ac:dyDescent="0.25">
      <c r="C451" s="10"/>
      <c r="D451" s="10"/>
      <c r="E451" s="10"/>
      <c r="F451" s="10"/>
    </row>
    <row r="452" spans="3:6" x14ac:dyDescent="0.25">
      <c r="C452" s="10"/>
      <c r="D452" s="10"/>
      <c r="E452" s="10"/>
      <c r="F452" s="10"/>
    </row>
    <row r="453" spans="3:6" x14ac:dyDescent="0.25">
      <c r="C453" s="10"/>
      <c r="D453" s="10"/>
      <c r="E453" s="10"/>
      <c r="F453" s="10"/>
    </row>
    <row r="454" spans="3:6" x14ac:dyDescent="0.25">
      <c r="C454" s="10"/>
      <c r="D454" s="10"/>
      <c r="E454" s="10"/>
      <c r="F454" s="10"/>
    </row>
    <row r="455" spans="3:6" x14ac:dyDescent="0.25">
      <c r="C455" s="10"/>
      <c r="D455" s="10"/>
      <c r="E455" s="10"/>
      <c r="F455" s="10"/>
    </row>
    <row r="456" spans="3:6" x14ac:dyDescent="0.25">
      <c r="C456" s="10"/>
      <c r="D456" s="10"/>
      <c r="E456" s="10"/>
      <c r="F456" s="10"/>
    </row>
    <row r="457" spans="3:6" x14ac:dyDescent="0.25">
      <c r="C457" s="10"/>
      <c r="D457" s="10"/>
      <c r="E457" s="10"/>
      <c r="F457" s="10"/>
    </row>
    <row r="458" spans="3:6" x14ac:dyDescent="0.25">
      <c r="C458" s="10"/>
      <c r="D458" s="10"/>
      <c r="E458" s="10"/>
      <c r="F458" s="10"/>
    </row>
    <row r="459" spans="3:6" x14ac:dyDescent="0.25">
      <c r="C459" s="10"/>
      <c r="D459" s="10"/>
      <c r="E459" s="10"/>
      <c r="F459" s="10"/>
    </row>
    <row r="460" spans="3:6" x14ac:dyDescent="0.25">
      <c r="C460" s="10"/>
      <c r="D460" s="10"/>
      <c r="E460" s="10"/>
      <c r="F460" s="10"/>
    </row>
    <row r="461" spans="3:6" x14ac:dyDescent="0.25">
      <c r="C461" s="10"/>
      <c r="D461" s="10"/>
      <c r="E461" s="10"/>
      <c r="F461" s="10"/>
    </row>
    <row r="462" spans="3:6" x14ac:dyDescent="0.25">
      <c r="C462" s="10"/>
      <c r="D462" s="10"/>
      <c r="E462" s="10"/>
      <c r="F462" s="10"/>
    </row>
    <row r="463" spans="3:6" x14ac:dyDescent="0.25">
      <c r="C463" s="10"/>
      <c r="D463" s="10"/>
      <c r="E463" s="10"/>
      <c r="F463" s="10"/>
    </row>
    <row r="464" spans="3:6" x14ac:dyDescent="0.25">
      <c r="C464" s="10"/>
      <c r="D464" s="10"/>
      <c r="E464" s="10"/>
      <c r="F464" s="10"/>
    </row>
    <row r="465" spans="3:6" x14ac:dyDescent="0.25">
      <c r="C465" s="10"/>
      <c r="D465" s="10"/>
      <c r="E465" s="10"/>
      <c r="F465" s="10"/>
    </row>
    <row r="466" spans="3:6" x14ac:dyDescent="0.25">
      <c r="C466" s="10"/>
      <c r="D466" s="10"/>
      <c r="E466" s="10"/>
      <c r="F466" s="10"/>
    </row>
    <row r="467" spans="3:6" x14ac:dyDescent="0.25">
      <c r="C467" s="10"/>
      <c r="D467" s="10"/>
      <c r="E467" s="10"/>
      <c r="F467" s="10"/>
    </row>
    <row r="468" spans="3:6" x14ac:dyDescent="0.25">
      <c r="C468" s="10"/>
      <c r="D468" s="10"/>
      <c r="E468" s="10"/>
      <c r="F468" s="10"/>
    </row>
    <row r="469" spans="3:6" x14ac:dyDescent="0.25">
      <c r="C469" s="10"/>
      <c r="D469" s="10"/>
      <c r="E469" s="10"/>
      <c r="F469" s="10"/>
    </row>
    <row r="470" spans="3:6" x14ac:dyDescent="0.25">
      <c r="C470" s="10"/>
      <c r="D470" s="10"/>
      <c r="E470" s="10"/>
      <c r="F470" s="10"/>
    </row>
    <row r="471" spans="3:6" x14ac:dyDescent="0.25">
      <c r="C471" s="10"/>
      <c r="D471" s="10"/>
      <c r="E471" s="10"/>
      <c r="F471" s="10"/>
    </row>
    <row r="472" spans="3:6" x14ac:dyDescent="0.25">
      <c r="C472" s="10"/>
      <c r="D472" s="10"/>
      <c r="E472" s="10"/>
      <c r="F472" s="10"/>
    </row>
    <row r="473" spans="3:6" x14ac:dyDescent="0.25">
      <c r="C473" s="10"/>
      <c r="D473" s="10"/>
      <c r="E473" s="10"/>
      <c r="F473" s="10"/>
    </row>
    <row r="474" spans="3:6" x14ac:dyDescent="0.25">
      <c r="C474" s="10"/>
      <c r="D474" s="10"/>
      <c r="E474" s="10"/>
      <c r="F474" s="10"/>
    </row>
    <row r="475" spans="3:6" x14ac:dyDescent="0.25">
      <c r="C475" s="10"/>
      <c r="D475" s="10"/>
      <c r="E475" s="10"/>
      <c r="F475" s="10"/>
    </row>
    <row r="476" spans="3:6" x14ac:dyDescent="0.25">
      <c r="C476" s="10"/>
      <c r="D476" s="10"/>
      <c r="E476" s="10"/>
      <c r="F476" s="10"/>
    </row>
    <row r="477" spans="3:6" x14ac:dyDescent="0.25">
      <c r="C477" s="10"/>
      <c r="D477" s="10"/>
      <c r="E477" s="10"/>
      <c r="F477" s="10"/>
    </row>
    <row r="478" spans="3:6" x14ac:dyDescent="0.25">
      <c r="C478" s="10"/>
      <c r="D478" s="10"/>
      <c r="E478" s="10"/>
      <c r="F478" s="10"/>
    </row>
    <row r="479" spans="3:6" x14ac:dyDescent="0.25">
      <c r="C479" s="10"/>
      <c r="D479" s="10"/>
      <c r="E479" s="10"/>
      <c r="F479" s="10"/>
    </row>
    <row r="480" spans="3:6" x14ac:dyDescent="0.25">
      <c r="C480" s="10"/>
      <c r="D480" s="10"/>
      <c r="E480" s="10"/>
      <c r="F480" s="10"/>
    </row>
    <row r="481" spans="3:6" x14ac:dyDescent="0.25">
      <c r="C481" s="10"/>
      <c r="D481" s="10"/>
      <c r="E481" s="10"/>
      <c r="F481" s="10"/>
    </row>
    <row r="482" spans="3:6" x14ac:dyDescent="0.25">
      <c r="C482" s="10"/>
      <c r="D482" s="10"/>
      <c r="E482" s="10"/>
      <c r="F482" s="10"/>
    </row>
    <row r="483" spans="3:6" x14ac:dyDescent="0.25">
      <c r="C483" s="10"/>
      <c r="D483" s="10"/>
      <c r="E483" s="10"/>
      <c r="F483" s="10"/>
    </row>
    <row r="484" spans="3:6" x14ac:dyDescent="0.25">
      <c r="C484" s="10"/>
      <c r="D484" s="10"/>
      <c r="E484" s="10"/>
      <c r="F484" s="10"/>
    </row>
    <row r="485" spans="3:6" x14ac:dyDescent="0.25">
      <c r="C485" s="10"/>
      <c r="D485" s="10"/>
      <c r="E485" s="10"/>
      <c r="F485" s="10"/>
    </row>
    <row r="486" spans="3:6" x14ac:dyDescent="0.25">
      <c r="C486" s="10"/>
      <c r="D486" s="10"/>
      <c r="E486" s="10"/>
      <c r="F486" s="10"/>
    </row>
    <row r="487" spans="3:6" x14ac:dyDescent="0.25">
      <c r="C487" s="10"/>
      <c r="D487" s="10"/>
      <c r="E487" s="10"/>
      <c r="F487" s="10"/>
    </row>
    <row r="488" spans="3:6" x14ac:dyDescent="0.25">
      <c r="C488" s="10"/>
      <c r="D488" s="10"/>
      <c r="E488" s="10"/>
      <c r="F488" s="10"/>
    </row>
    <row r="489" spans="3:6" x14ac:dyDescent="0.25">
      <c r="C489" s="10"/>
      <c r="D489" s="10"/>
      <c r="E489" s="10"/>
      <c r="F489" s="10"/>
    </row>
    <row r="490" spans="3:6" x14ac:dyDescent="0.25">
      <c r="C490" s="10"/>
      <c r="D490" s="10"/>
      <c r="E490" s="10"/>
      <c r="F490" s="10"/>
    </row>
    <row r="491" spans="3:6" x14ac:dyDescent="0.25">
      <c r="C491" s="10"/>
      <c r="D491" s="10"/>
      <c r="E491" s="10"/>
      <c r="F491" s="10"/>
    </row>
    <row r="492" spans="3:6" x14ac:dyDescent="0.25">
      <c r="C492" s="10"/>
      <c r="D492" s="10"/>
      <c r="E492" s="10"/>
      <c r="F492" s="10"/>
    </row>
    <row r="493" spans="3:6" x14ac:dyDescent="0.25">
      <c r="C493" s="10"/>
      <c r="D493" s="10"/>
      <c r="E493" s="10"/>
      <c r="F493" s="10"/>
    </row>
    <row r="494" spans="3:6" x14ac:dyDescent="0.25">
      <c r="C494" s="10"/>
      <c r="D494" s="10"/>
      <c r="E494" s="10"/>
      <c r="F494" s="10"/>
    </row>
    <row r="495" spans="3:6" x14ac:dyDescent="0.25">
      <c r="C495" s="10"/>
      <c r="D495" s="10"/>
      <c r="E495" s="10"/>
      <c r="F495" s="10"/>
    </row>
    <row r="496" spans="3:6" x14ac:dyDescent="0.25">
      <c r="C496" s="10"/>
      <c r="D496" s="10"/>
      <c r="E496" s="10"/>
      <c r="F496" s="10"/>
    </row>
    <row r="497" spans="3:6" x14ac:dyDescent="0.25">
      <c r="C497" s="10"/>
      <c r="D497" s="10"/>
      <c r="E497" s="10"/>
      <c r="F497" s="10"/>
    </row>
    <row r="498" spans="3:6" x14ac:dyDescent="0.25">
      <c r="C498" s="10"/>
      <c r="D498" s="10"/>
      <c r="E498" s="10"/>
      <c r="F498" s="10"/>
    </row>
    <row r="499" spans="3:6" x14ac:dyDescent="0.25">
      <c r="C499" s="10"/>
      <c r="D499" s="10"/>
      <c r="E499" s="10"/>
      <c r="F499" s="10"/>
    </row>
    <row r="500" spans="3:6" x14ac:dyDescent="0.25">
      <c r="C500" s="10"/>
      <c r="D500" s="10"/>
      <c r="E500" s="10"/>
      <c r="F500" s="10"/>
    </row>
    <row r="501" spans="3:6" x14ac:dyDescent="0.25">
      <c r="C501" s="10"/>
      <c r="D501" s="10"/>
      <c r="E501" s="10"/>
      <c r="F501" s="10"/>
    </row>
    <row r="502" spans="3:6" x14ac:dyDescent="0.25">
      <c r="C502" s="10"/>
      <c r="D502" s="10"/>
      <c r="E502" s="10"/>
      <c r="F502" s="10"/>
    </row>
    <row r="503" spans="3:6" x14ac:dyDescent="0.25">
      <c r="C503" s="10"/>
      <c r="D503" s="10"/>
      <c r="E503" s="10"/>
      <c r="F503" s="10"/>
    </row>
    <row r="504" spans="3:6" x14ac:dyDescent="0.25">
      <c r="C504" s="10"/>
      <c r="D504" s="10"/>
      <c r="E504" s="10"/>
      <c r="F504" s="10"/>
    </row>
    <row r="505" spans="3:6" x14ac:dyDescent="0.25">
      <c r="C505" s="10"/>
      <c r="D505" s="10"/>
      <c r="E505" s="10"/>
      <c r="F505" s="10"/>
    </row>
    <row r="506" spans="3:6" x14ac:dyDescent="0.25">
      <c r="C506" s="10"/>
      <c r="D506" s="10"/>
      <c r="E506" s="10"/>
      <c r="F506" s="10"/>
    </row>
    <row r="507" spans="3:6" x14ac:dyDescent="0.25">
      <c r="C507" s="10"/>
      <c r="D507" s="10"/>
      <c r="E507" s="10"/>
      <c r="F507" s="10"/>
    </row>
    <row r="508" spans="3:6" x14ac:dyDescent="0.25">
      <c r="C508" s="10"/>
      <c r="D508" s="10"/>
      <c r="E508" s="10"/>
      <c r="F508" s="10"/>
    </row>
    <row r="509" spans="3:6" x14ac:dyDescent="0.25">
      <c r="C509" s="10"/>
      <c r="D509" s="10"/>
      <c r="E509" s="10"/>
      <c r="F509" s="10"/>
    </row>
    <row r="510" spans="3:6" x14ac:dyDescent="0.25">
      <c r="C510" s="10"/>
      <c r="D510" s="10"/>
      <c r="E510" s="10"/>
      <c r="F510" s="10"/>
    </row>
    <row r="511" spans="3:6" x14ac:dyDescent="0.25">
      <c r="C511" s="10"/>
      <c r="D511" s="10"/>
      <c r="E511" s="10"/>
      <c r="F511" s="10"/>
    </row>
    <row r="512" spans="3:6" x14ac:dyDescent="0.25">
      <c r="C512" s="10"/>
      <c r="D512" s="10"/>
      <c r="E512" s="10"/>
      <c r="F512" s="10"/>
    </row>
    <row r="513" spans="3:6" x14ac:dyDescent="0.25">
      <c r="C513" s="10"/>
      <c r="D513" s="10"/>
      <c r="E513" s="10"/>
      <c r="F513" s="10"/>
    </row>
    <row r="514" spans="3:6" x14ac:dyDescent="0.25">
      <c r="C514" s="10"/>
      <c r="D514" s="10"/>
      <c r="E514" s="10"/>
      <c r="F514" s="10"/>
    </row>
    <row r="515" spans="3:6" x14ac:dyDescent="0.25">
      <c r="C515" s="10"/>
      <c r="D515" s="10"/>
      <c r="E515" s="10"/>
      <c r="F515" s="10"/>
    </row>
    <row r="516" spans="3:6" x14ac:dyDescent="0.25">
      <c r="C516" s="10"/>
      <c r="D516" s="10"/>
      <c r="E516" s="10"/>
      <c r="F516" s="10"/>
    </row>
    <row r="517" spans="3:6" x14ac:dyDescent="0.25">
      <c r="C517" s="10"/>
      <c r="D517" s="10"/>
      <c r="E517" s="10"/>
      <c r="F517" s="10"/>
    </row>
    <row r="518" spans="3:6" x14ac:dyDescent="0.25">
      <c r="C518" s="10"/>
      <c r="D518" s="10"/>
      <c r="E518" s="10"/>
      <c r="F518" s="10"/>
    </row>
    <row r="519" spans="3:6" x14ac:dyDescent="0.25">
      <c r="C519" s="10"/>
      <c r="D519" s="10"/>
      <c r="E519" s="10"/>
      <c r="F519" s="10"/>
    </row>
    <row r="520" spans="3:6" x14ac:dyDescent="0.25">
      <c r="C520" s="10"/>
      <c r="D520" s="10"/>
      <c r="E520" s="10"/>
      <c r="F520" s="10"/>
    </row>
    <row r="521" spans="3:6" x14ac:dyDescent="0.25">
      <c r="C521" s="10"/>
      <c r="D521" s="10"/>
      <c r="E521" s="10"/>
      <c r="F521" s="10"/>
    </row>
    <row r="522" spans="3:6" x14ac:dyDescent="0.25">
      <c r="C522" s="10"/>
      <c r="D522" s="10"/>
      <c r="E522" s="10"/>
      <c r="F522" s="10"/>
    </row>
    <row r="523" spans="3:6" x14ac:dyDescent="0.25">
      <c r="C523" s="10"/>
      <c r="D523" s="10"/>
      <c r="E523" s="10"/>
      <c r="F523" s="10"/>
    </row>
    <row r="524" spans="3:6" x14ac:dyDescent="0.25">
      <c r="C524" s="10"/>
      <c r="D524" s="10"/>
      <c r="E524" s="10"/>
      <c r="F524" s="10"/>
    </row>
    <row r="525" spans="3:6" x14ac:dyDescent="0.25">
      <c r="C525" s="10"/>
      <c r="D525" s="10"/>
      <c r="E525" s="10"/>
      <c r="F525" s="10"/>
    </row>
    <row r="526" spans="3:6" x14ac:dyDescent="0.25">
      <c r="C526" s="10"/>
      <c r="D526" s="10"/>
      <c r="E526" s="10"/>
      <c r="F526" s="10"/>
    </row>
    <row r="527" spans="3:6" x14ac:dyDescent="0.25">
      <c r="C527" s="10"/>
      <c r="D527" s="10"/>
      <c r="E527" s="10"/>
      <c r="F527" s="10"/>
    </row>
    <row r="528" spans="3:6" x14ac:dyDescent="0.25">
      <c r="C528" s="10"/>
      <c r="D528" s="10"/>
      <c r="E528" s="10"/>
      <c r="F528" s="10"/>
    </row>
    <row r="529" spans="3:6" x14ac:dyDescent="0.25">
      <c r="C529" s="10"/>
      <c r="D529" s="10"/>
      <c r="E529" s="10"/>
      <c r="F529" s="10"/>
    </row>
    <row r="530" spans="3:6" x14ac:dyDescent="0.25">
      <c r="C530" s="10"/>
      <c r="D530" s="10"/>
      <c r="E530" s="10"/>
      <c r="F530" s="10"/>
    </row>
    <row r="531" spans="3:6" x14ac:dyDescent="0.25">
      <c r="C531" s="10"/>
      <c r="D531" s="10"/>
      <c r="E531" s="10"/>
      <c r="F531" s="10"/>
    </row>
    <row r="532" spans="3:6" x14ac:dyDescent="0.25">
      <c r="C532" s="10"/>
      <c r="D532" s="10"/>
      <c r="E532" s="10"/>
      <c r="F532" s="10"/>
    </row>
    <row r="533" spans="3:6" x14ac:dyDescent="0.25">
      <c r="C533" s="10"/>
      <c r="D533" s="10"/>
      <c r="E533" s="10"/>
      <c r="F533" s="10"/>
    </row>
    <row r="534" spans="3:6" x14ac:dyDescent="0.25">
      <c r="C534" s="10"/>
      <c r="D534" s="10"/>
      <c r="E534" s="10"/>
      <c r="F534" s="10"/>
    </row>
    <row r="535" spans="3:6" x14ac:dyDescent="0.25">
      <c r="C535" s="10"/>
      <c r="D535" s="10"/>
      <c r="E535" s="10"/>
      <c r="F535" s="10"/>
    </row>
    <row r="536" spans="3:6" x14ac:dyDescent="0.25">
      <c r="C536" s="10"/>
      <c r="D536" s="10"/>
      <c r="E536" s="10"/>
      <c r="F536" s="10"/>
    </row>
    <row r="537" spans="3:6" x14ac:dyDescent="0.25">
      <c r="C537" s="10"/>
      <c r="D537" s="10"/>
      <c r="E537" s="10"/>
      <c r="F537" s="10"/>
    </row>
    <row r="538" spans="3:6" x14ac:dyDescent="0.25">
      <c r="C538" s="10"/>
      <c r="D538" s="10"/>
      <c r="E538" s="10"/>
      <c r="F538" s="10"/>
    </row>
    <row r="539" spans="3:6" x14ac:dyDescent="0.25">
      <c r="C539" s="10"/>
      <c r="D539" s="10"/>
      <c r="E539" s="10"/>
      <c r="F539" s="10"/>
    </row>
    <row r="540" spans="3:6" x14ac:dyDescent="0.25">
      <c r="C540" s="10"/>
      <c r="D540" s="10"/>
      <c r="E540" s="10"/>
      <c r="F540" s="10"/>
    </row>
    <row r="541" spans="3:6" x14ac:dyDescent="0.25">
      <c r="C541" s="10"/>
      <c r="D541" s="10"/>
      <c r="E541" s="10"/>
      <c r="F541" s="10"/>
    </row>
    <row r="542" spans="3:6" x14ac:dyDescent="0.25">
      <c r="C542" s="10"/>
      <c r="D542" s="10"/>
      <c r="E542" s="10"/>
      <c r="F542" s="10"/>
    </row>
    <row r="543" spans="3:6" x14ac:dyDescent="0.25">
      <c r="C543" s="10"/>
      <c r="D543" s="10"/>
      <c r="E543" s="10"/>
      <c r="F543" s="10"/>
    </row>
    <row r="544" spans="3:6" x14ac:dyDescent="0.25">
      <c r="C544" s="10"/>
      <c r="D544" s="10"/>
      <c r="E544" s="10"/>
      <c r="F544" s="10"/>
    </row>
    <row r="545" spans="3:6" x14ac:dyDescent="0.25">
      <c r="C545" s="10"/>
      <c r="D545" s="10"/>
      <c r="E545" s="10"/>
      <c r="F545" s="10"/>
    </row>
    <row r="546" spans="3:6" x14ac:dyDescent="0.25">
      <c r="C546" s="10"/>
      <c r="D546" s="10"/>
      <c r="E546" s="10"/>
      <c r="F546" s="10"/>
    </row>
    <row r="547" spans="3:6" x14ac:dyDescent="0.25">
      <c r="C547" s="10"/>
      <c r="D547" s="10"/>
      <c r="E547" s="10"/>
      <c r="F547" s="10"/>
    </row>
    <row r="548" spans="3:6" x14ac:dyDescent="0.25">
      <c r="C548" s="10"/>
      <c r="D548" s="10"/>
      <c r="E548" s="10"/>
      <c r="F548" s="10"/>
    </row>
    <row r="549" spans="3:6" x14ac:dyDescent="0.25">
      <c r="C549" s="10"/>
      <c r="D549" s="10"/>
      <c r="E549" s="10"/>
      <c r="F549" s="10"/>
    </row>
    <row r="550" spans="3:6" x14ac:dyDescent="0.25">
      <c r="C550" s="10"/>
      <c r="D550" s="10"/>
      <c r="E550" s="10"/>
      <c r="F550" s="10"/>
    </row>
    <row r="551" spans="3:6" x14ac:dyDescent="0.25">
      <c r="C551" s="10"/>
      <c r="D551" s="10"/>
      <c r="E551" s="10"/>
      <c r="F551" s="10"/>
    </row>
    <row r="552" spans="3:6" x14ac:dyDescent="0.25">
      <c r="C552" s="10"/>
      <c r="D552" s="10"/>
      <c r="E552" s="10"/>
      <c r="F552" s="10"/>
    </row>
    <row r="553" spans="3:6" x14ac:dyDescent="0.25">
      <c r="C553" s="10"/>
      <c r="D553" s="10"/>
      <c r="E553" s="10"/>
      <c r="F553" s="10"/>
    </row>
    <row r="554" spans="3:6" x14ac:dyDescent="0.25">
      <c r="C554" s="10"/>
      <c r="D554" s="10"/>
      <c r="E554" s="10"/>
      <c r="F554" s="10"/>
    </row>
    <row r="555" spans="3:6" x14ac:dyDescent="0.25">
      <c r="C555" s="10"/>
      <c r="D555" s="10"/>
      <c r="E555" s="10"/>
      <c r="F555" s="10"/>
    </row>
    <row r="556" spans="3:6" x14ac:dyDescent="0.25">
      <c r="C556" s="10"/>
      <c r="D556" s="10"/>
      <c r="E556" s="10"/>
      <c r="F556" s="10"/>
    </row>
    <row r="557" spans="3:6" x14ac:dyDescent="0.25">
      <c r="C557" s="10"/>
      <c r="D557" s="10"/>
      <c r="E557" s="10"/>
      <c r="F557" s="10"/>
    </row>
    <row r="558" spans="3:6" x14ac:dyDescent="0.25">
      <c r="C558" s="10"/>
      <c r="D558" s="10"/>
      <c r="E558" s="10"/>
      <c r="F558" s="10"/>
    </row>
    <row r="559" spans="3:6" x14ac:dyDescent="0.25">
      <c r="C559" s="10"/>
      <c r="D559" s="10"/>
      <c r="E559" s="10"/>
      <c r="F559" s="10"/>
    </row>
    <row r="560" spans="3:6" x14ac:dyDescent="0.25">
      <c r="C560" s="10"/>
      <c r="D560" s="10"/>
      <c r="E560" s="10"/>
      <c r="F560" s="10"/>
    </row>
    <row r="561" spans="3:6" x14ac:dyDescent="0.25">
      <c r="C561" s="10"/>
      <c r="D561" s="10"/>
      <c r="E561" s="10"/>
      <c r="F561" s="10"/>
    </row>
    <row r="562" spans="3:6" x14ac:dyDescent="0.25">
      <c r="C562" s="10"/>
      <c r="D562" s="10"/>
      <c r="E562" s="10"/>
      <c r="F562" s="10"/>
    </row>
    <row r="563" spans="3:6" x14ac:dyDescent="0.25">
      <c r="C563" s="10"/>
      <c r="D563" s="10"/>
      <c r="E563" s="10"/>
      <c r="F563" s="10"/>
    </row>
    <row r="564" spans="3:6" x14ac:dyDescent="0.25">
      <c r="C564" s="10"/>
      <c r="D564" s="10"/>
      <c r="E564" s="10"/>
      <c r="F564" s="10"/>
    </row>
    <row r="565" spans="3:6" x14ac:dyDescent="0.25">
      <c r="C565" s="10"/>
      <c r="D565" s="10"/>
      <c r="E565" s="10"/>
      <c r="F565" s="10"/>
    </row>
    <row r="566" spans="3:6" x14ac:dyDescent="0.25">
      <c r="C566" s="10"/>
      <c r="D566" s="10"/>
      <c r="E566" s="10"/>
      <c r="F566" s="10"/>
    </row>
    <row r="567" spans="3:6" x14ac:dyDescent="0.25">
      <c r="C567" s="10"/>
      <c r="D567" s="10"/>
      <c r="E567" s="10"/>
      <c r="F567" s="10"/>
    </row>
    <row r="568" spans="3:6" x14ac:dyDescent="0.25">
      <c r="C568" s="10"/>
      <c r="D568" s="10"/>
      <c r="E568" s="10"/>
      <c r="F568" s="10"/>
    </row>
    <row r="569" spans="3:6" x14ac:dyDescent="0.25">
      <c r="C569" s="10"/>
      <c r="D569" s="10"/>
      <c r="E569" s="10"/>
      <c r="F569" s="10"/>
    </row>
    <row r="570" spans="3:6" x14ac:dyDescent="0.25">
      <c r="C570" s="10"/>
      <c r="D570" s="10"/>
      <c r="E570" s="10"/>
      <c r="F570" s="10"/>
    </row>
    <row r="571" spans="3:6" x14ac:dyDescent="0.25">
      <c r="C571" s="10"/>
      <c r="D571" s="10"/>
      <c r="E571" s="10"/>
      <c r="F571" s="10"/>
    </row>
    <row r="572" spans="3:6" x14ac:dyDescent="0.25">
      <c r="C572" s="10"/>
      <c r="D572" s="10"/>
      <c r="E572" s="10"/>
      <c r="F572" s="10"/>
    </row>
    <row r="573" spans="3:6" x14ac:dyDescent="0.25">
      <c r="C573" s="10"/>
      <c r="D573" s="10"/>
      <c r="E573" s="10"/>
      <c r="F573" s="10"/>
    </row>
    <row r="574" spans="3:6" x14ac:dyDescent="0.25">
      <c r="C574" s="10"/>
      <c r="D574" s="10"/>
      <c r="E574" s="10"/>
      <c r="F574" s="10"/>
    </row>
    <row r="575" spans="3:6" x14ac:dyDescent="0.25">
      <c r="C575" s="10"/>
      <c r="D575" s="10"/>
      <c r="E575" s="10"/>
      <c r="F575" s="10"/>
    </row>
    <row r="576" spans="3:6" x14ac:dyDescent="0.25">
      <c r="C576" s="10"/>
      <c r="D576" s="10"/>
      <c r="E576" s="10"/>
      <c r="F576" s="10"/>
    </row>
    <row r="577" spans="3:6" x14ac:dyDescent="0.25">
      <c r="C577" s="10"/>
      <c r="D577" s="10"/>
      <c r="E577" s="10"/>
      <c r="F577" s="10"/>
    </row>
    <row r="578" spans="3:6" x14ac:dyDescent="0.25">
      <c r="C578" s="10"/>
      <c r="D578" s="10"/>
      <c r="E578" s="10"/>
      <c r="F578" s="10"/>
    </row>
    <row r="579" spans="3:6" x14ac:dyDescent="0.25">
      <c r="C579" s="10"/>
      <c r="D579" s="10"/>
      <c r="E579" s="10"/>
      <c r="F579" s="10"/>
    </row>
    <row r="580" spans="3:6" x14ac:dyDescent="0.25">
      <c r="C580" s="10"/>
      <c r="D580" s="10"/>
      <c r="E580" s="10"/>
      <c r="F580" s="10"/>
    </row>
    <row r="581" spans="3:6" x14ac:dyDescent="0.25">
      <c r="C581" s="10"/>
      <c r="D581" s="10"/>
      <c r="E581" s="10"/>
      <c r="F581" s="10"/>
    </row>
    <row r="582" spans="3:6" x14ac:dyDescent="0.25">
      <c r="C582" s="10"/>
      <c r="D582" s="10"/>
      <c r="E582" s="10"/>
      <c r="F582" s="10"/>
    </row>
    <row r="583" spans="3:6" x14ac:dyDescent="0.25">
      <c r="C583" s="10"/>
      <c r="D583" s="10"/>
      <c r="E583" s="10"/>
      <c r="F583" s="10"/>
    </row>
    <row r="584" spans="3:6" x14ac:dyDescent="0.25">
      <c r="C584" s="10"/>
      <c r="D584" s="10"/>
      <c r="E584" s="10"/>
      <c r="F584" s="10"/>
    </row>
    <row r="585" spans="3:6" x14ac:dyDescent="0.25">
      <c r="C585" s="10"/>
      <c r="D585" s="10"/>
      <c r="E585" s="10"/>
      <c r="F585" s="10"/>
    </row>
    <row r="586" spans="3:6" x14ac:dyDescent="0.25">
      <c r="C586" s="10"/>
      <c r="D586" s="10"/>
      <c r="E586" s="10"/>
      <c r="F586" s="10"/>
    </row>
    <row r="587" spans="3:6" x14ac:dyDescent="0.25">
      <c r="C587" s="10"/>
      <c r="D587" s="10"/>
      <c r="E587" s="10"/>
      <c r="F587" s="10"/>
    </row>
    <row r="588" spans="3:6" x14ac:dyDescent="0.25">
      <c r="C588" s="10"/>
      <c r="D588" s="10"/>
      <c r="E588" s="10"/>
      <c r="F588" s="10"/>
    </row>
    <row r="589" spans="3:6" x14ac:dyDescent="0.25">
      <c r="C589" s="10"/>
      <c r="D589" s="10"/>
      <c r="E589" s="10"/>
      <c r="F589" s="10"/>
    </row>
    <row r="590" spans="3:6" x14ac:dyDescent="0.25">
      <c r="C590" s="10"/>
      <c r="D590" s="10"/>
      <c r="E590" s="10"/>
      <c r="F590" s="10"/>
    </row>
    <row r="591" spans="3:6" x14ac:dyDescent="0.25">
      <c r="C591" s="10"/>
      <c r="D591" s="10"/>
      <c r="E591" s="10"/>
      <c r="F591" s="10"/>
    </row>
    <row r="592" spans="3:6" x14ac:dyDescent="0.25">
      <c r="C592" s="10"/>
      <c r="D592" s="10"/>
      <c r="E592" s="10"/>
      <c r="F592" s="10"/>
    </row>
    <row r="593" spans="3:6" x14ac:dyDescent="0.25">
      <c r="C593" s="10"/>
      <c r="D593" s="10"/>
      <c r="E593" s="10"/>
      <c r="F593" s="10"/>
    </row>
    <row r="594" spans="3:6" x14ac:dyDescent="0.25">
      <c r="C594" s="10"/>
      <c r="D594" s="10"/>
      <c r="E594" s="10"/>
      <c r="F594" s="10"/>
    </row>
    <row r="595" spans="3:6" x14ac:dyDescent="0.25">
      <c r="C595" s="10"/>
      <c r="D595" s="10"/>
      <c r="E595" s="10"/>
      <c r="F595" s="10"/>
    </row>
    <row r="596" spans="3:6" x14ac:dyDescent="0.25">
      <c r="C596" s="10"/>
      <c r="D596" s="10"/>
      <c r="E596" s="10"/>
      <c r="F596" s="10"/>
    </row>
    <row r="597" spans="3:6" x14ac:dyDescent="0.25">
      <c r="C597" s="10"/>
      <c r="D597" s="10"/>
      <c r="E597" s="10"/>
      <c r="F597" s="10"/>
    </row>
    <row r="598" spans="3:6" x14ac:dyDescent="0.25">
      <c r="C598" s="10"/>
      <c r="D598" s="10"/>
      <c r="E598" s="10"/>
      <c r="F598" s="10"/>
    </row>
    <row r="599" spans="3:6" x14ac:dyDescent="0.25">
      <c r="C599" s="10"/>
      <c r="D599" s="10"/>
      <c r="E599" s="10"/>
      <c r="F599" s="10"/>
    </row>
    <row r="600" spans="3:6" x14ac:dyDescent="0.25">
      <c r="C600" s="10"/>
      <c r="D600" s="10"/>
      <c r="E600" s="10"/>
      <c r="F600" s="10"/>
    </row>
    <row r="601" spans="3:6" x14ac:dyDescent="0.25">
      <c r="C601" s="10"/>
      <c r="D601" s="10"/>
      <c r="E601" s="10"/>
      <c r="F601" s="10"/>
    </row>
    <row r="602" spans="3:6" x14ac:dyDescent="0.25">
      <c r="C602" s="10"/>
      <c r="D602" s="10"/>
      <c r="E602" s="10"/>
      <c r="F602" s="10"/>
    </row>
    <row r="603" spans="3:6" x14ac:dyDescent="0.25">
      <c r="C603" s="10"/>
      <c r="D603" s="10"/>
      <c r="E603" s="10"/>
      <c r="F603" s="10"/>
    </row>
    <row r="604" spans="3:6" x14ac:dyDescent="0.25">
      <c r="C604" s="10"/>
      <c r="D604" s="10"/>
      <c r="E604" s="10"/>
      <c r="F604" s="10"/>
    </row>
    <row r="605" spans="3:6" x14ac:dyDescent="0.25">
      <c r="C605" s="10"/>
      <c r="D605" s="10"/>
      <c r="E605" s="10"/>
      <c r="F605" s="10"/>
    </row>
    <row r="606" spans="3:6" x14ac:dyDescent="0.25">
      <c r="C606" s="10"/>
      <c r="D606" s="10"/>
      <c r="E606" s="10"/>
      <c r="F606" s="10"/>
    </row>
    <row r="607" spans="3:6" x14ac:dyDescent="0.25">
      <c r="C607" s="10"/>
      <c r="D607" s="10"/>
      <c r="E607" s="10"/>
      <c r="F607" s="10"/>
    </row>
    <row r="608" spans="3:6" x14ac:dyDescent="0.25">
      <c r="C608" s="10"/>
      <c r="D608" s="10"/>
      <c r="E608" s="10"/>
      <c r="F608" s="10"/>
    </row>
    <row r="609" spans="3:6" x14ac:dyDescent="0.25">
      <c r="C609" s="10"/>
      <c r="D609" s="10"/>
      <c r="E609" s="10"/>
      <c r="F609" s="10"/>
    </row>
    <row r="610" spans="3:6" x14ac:dyDescent="0.25">
      <c r="C610" s="10"/>
      <c r="D610" s="10"/>
      <c r="E610" s="10"/>
      <c r="F610" s="10"/>
    </row>
    <row r="611" spans="3:6" x14ac:dyDescent="0.25">
      <c r="C611" s="10"/>
      <c r="D611" s="10"/>
      <c r="E611" s="10"/>
      <c r="F611" s="10"/>
    </row>
    <row r="612" spans="3:6" x14ac:dyDescent="0.25">
      <c r="C612" s="10"/>
      <c r="D612" s="10"/>
      <c r="E612" s="10"/>
      <c r="F612" s="10"/>
    </row>
    <row r="613" spans="3:6" x14ac:dyDescent="0.25">
      <c r="C613" s="10"/>
      <c r="D613" s="10"/>
      <c r="E613" s="10"/>
      <c r="F613" s="10"/>
    </row>
    <row r="614" spans="3:6" x14ac:dyDescent="0.25">
      <c r="C614" s="10"/>
      <c r="D614" s="10"/>
      <c r="E614" s="10"/>
      <c r="F614" s="10"/>
    </row>
    <row r="615" spans="3:6" x14ac:dyDescent="0.25">
      <c r="C615" s="10"/>
      <c r="D615" s="10"/>
      <c r="E615" s="10"/>
      <c r="F615" s="10"/>
    </row>
    <row r="616" spans="3:6" x14ac:dyDescent="0.25">
      <c r="C616" s="10"/>
      <c r="D616" s="10"/>
      <c r="E616" s="10"/>
      <c r="F616" s="10"/>
    </row>
    <row r="617" spans="3:6" x14ac:dyDescent="0.25">
      <c r="C617" s="10"/>
      <c r="D617" s="10"/>
      <c r="E617" s="10"/>
      <c r="F617" s="10"/>
    </row>
    <row r="618" spans="3:6" x14ac:dyDescent="0.25">
      <c r="C618" s="10"/>
      <c r="D618" s="10"/>
      <c r="E618" s="10"/>
      <c r="F618" s="10"/>
    </row>
    <row r="619" spans="3:6" x14ac:dyDescent="0.25">
      <c r="C619" s="10"/>
      <c r="D619" s="10"/>
      <c r="E619" s="10"/>
      <c r="F619" s="10"/>
    </row>
    <row r="620" spans="3:6" x14ac:dyDescent="0.25">
      <c r="C620" s="10"/>
      <c r="D620" s="10"/>
      <c r="E620" s="10"/>
      <c r="F620" s="10"/>
    </row>
    <row r="621" spans="3:6" x14ac:dyDescent="0.25">
      <c r="C621" s="10"/>
      <c r="D621" s="10"/>
      <c r="E621" s="10"/>
      <c r="F621" s="10"/>
    </row>
    <row r="622" spans="3:6" x14ac:dyDescent="0.25">
      <c r="C622" s="10"/>
      <c r="D622" s="10"/>
      <c r="E622" s="10"/>
      <c r="F622" s="10"/>
    </row>
    <row r="623" spans="3:6" x14ac:dyDescent="0.25">
      <c r="C623" s="10"/>
      <c r="D623" s="10"/>
      <c r="E623" s="10"/>
      <c r="F623" s="10"/>
    </row>
    <row r="624" spans="3:6" x14ac:dyDescent="0.25">
      <c r="C624" s="10"/>
      <c r="D624" s="10"/>
      <c r="E624" s="10"/>
      <c r="F624" s="10"/>
    </row>
    <row r="625" spans="3:6" x14ac:dyDescent="0.25">
      <c r="C625" s="10"/>
      <c r="D625" s="10"/>
      <c r="E625" s="10"/>
      <c r="F625" s="10"/>
    </row>
    <row r="626" spans="3:6" x14ac:dyDescent="0.25">
      <c r="C626" s="10"/>
      <c r="D626" s="10"/>
      <c r="E626" s="10"/>
      <c r="F626" s="10"/>
    </row>
    <row r="627" spans="3:6" x14ac:dyDescent="0.25">
      <c r="C627" s="10"/>
      <c r="D627" s="10"/>
      <c r="E627" s="10"/>
      <c r="F627" s="10"/>
    </row>
    <row r="628" spans="3:6" x14ac:dyDescent="0.25">
      <c r="C628" s="10"/>
      <c r="D628" s="10"/>
      <c r="E628" s="10"/>
      <c r="F628" s="10"/>
    </row>
    <row r="629" spans="3:6" x14ac:dyDescent="0.25">
      <c r="C629" s="10"/>
      <c r="D629" s="10"/>
      <c r="E629" s="10"/>
      <c r="F629" s="10"/>
    </row>
    <row r="630" spans="3:6" x14ac:dyDescent="0.25">
      <c r="C630" s="10"/>
      <c r="D630" s="10"/>
      <c r="E630" s="10"/>
      <c r="F630" s="10"/>
    </row>
    <row r="631" spans="3:6" x14ac:dyDescent="0.25">
      <c r="C631" s="10"/>
      <c r="D631" s="10"/>
      <c r="E631" s="10"/>
      <c r="F631" s="10"/>
    </row>
    <row r="632" spans="3:6" x14ac:dyDescent="0.25">
      <c r="C632" s="10"/>
      <c r="D632" s="10"/>
      <c r="E632" s="10"/>
      <c r="F632" s="10"/>
    </row>
    <row r="633" spans="3:6" x14ac:dyDescent="0.25">
      <c r="C633" s="10"/>
      <c r="D633" s="10"/>
      <c r="E633" s="10"/>
      <c r="F633" s="10"/>
    </row>
    <row r="634" spans="3:6" x14ac:dyDescent="0.25">
      <c r="C634" s="10"/>
      <c r="D634" s="10"/>
      <c r="E634" s="10"/>
      <c r="F634" s="10"/>
    </row>
    <row r="635" spans="3:6" x14ac:dyDescent="0.25">
      <c r="C635" s="10"/>
      <c r="D635" s="10"/>
      <c r="E635" s="10"/>
      <c r="F635" s="10"/>
    </row>
    <row r="636" spans="3:6" x14ac:dyDescent="0.25">
      <c r="C636" s="10"/>
      <c r="D636" s="10"/>
      <c r="E636" s="10"/>
      <c r="F636" s="10"/>
    </row>
    <row r="637" spans="3:6" x14ac:dyDescent="0.25">
      <c r="C637" s="10"/>
      <c r="D637" s="10"/>
      <c r="E637" s="10"/>
      <c r="F637" s="10"/>
    </row>
    <row r="638" spans="3:6" x14ac:dyDescent="0.25">
      <c r="C638" s="10"/>
      <c r="D638" s="10"/>
      <c r="E638" s="10"/>
      <c r="F638" s="10"/>
    </row>
    <row r="639" spans="3:6" x14ac:dyDescent="0.25">
      <c r="C639" s="10"/>
      <c r="D639" s="10"/>
      <c r="E639" s="10"/>
      <c r="F639" s="10"/>
    </row>
    <row r="640" spans="3:6" x14ac:dyDescent="0.25">
      <c r="C640" s="10"/>
      <c r="D640" s="10"/>
      <c r="E640" s="10"/>
      <c r="F640" s="10"/>
    </row>
    <row r="641" spans="3:6" x14ac:dyDescent="0.25">
      <c r="C641" s="10"/>
      <c r="D641" s="10"/>
      <c r="E641" s="10"/>
      <c r="F641" s="10"/>
    </row>
    <row r="642" spans="3:6" x14ac:dyDescent="0.25">
      <c r="C642" s="10"/>
      <c r="D642" s="10"/>
      <c r="E642" s="10"/>
      <c r="F642" s="10"/>
    </row>
    <row r="643" spans="3:6" x14ac:dyDescent="0.25">
      <c r="C643" s="10"/>
      <c r="D643" s="10"/>
      <c r="E643" s="10"/>
      <c r="F643" s="10"/>
    </row>
    <row r="644" spans="3:6" x14ac:dyDescent="0.25">
      <c r="C644" s="10"/>
      <c r="D644" s="10"/>
      <c r="E644" s="10"/>
      <c r="F644" s="10"/>
    </row>
    <row r="645" spans="3:6" x14ac:dyDescent="0.25">
      <c r="C645" s="10"/>
      <c r="D645" s="10"/>
      <c r="E645" s="10"/>
      <c r="F645" s="10"/>
    </row>
    <row r="646" spans="3:6" x14ac:dyDescent="0.25">
      <c r="C646" s="10"/>
      <c r="D646" s="10"/>
      <c r="E646" s="10"/>
      <c r="F646" s="10"/>
    </row>
    <row r="647" spans="3:6" x14ac:dyDescent="0.25">
      <c r="C647" s="10"/>
      <c r="D647" s="10"/>
      <c r="E647" s="10"/>
      <c r="F647" s="10"/>
    </row>
    <row r="648" spans="3:6" x14ac:dyDescent="0.25">
      <c r="C648" s="10"/>
      <c r="D648" s="10"/>
      <c r="E648" s="10"/>
      <c r="F648" s="10"/>
    </row>
    <row r="649" spans="3:6" x14ac:dyDescent="0.25">
      <c r="C649" s="10"/>
      <c r="D649" s="10"/>
      <c r="E649" s="10"/>
      <c r="F649" s="10"/>
    </row>
    <row r="650" spans="3:6" x14ac:dyDescent="0.25">
      <c r="C650" s="10"/>
      <c r="D650" s="10"/>
      <c r="E650" s="10"/>
      <c r="F650" s="10"/>
    </row>
    <row r="651" spans="3:6" x14ac:dyDescent="0.25">
      <c r="C651" s="10"/>
      <c r="D651" s="10"/>
      <c r="E651" s="10"/>
      <c r="F651" s="10"/>
    </row>
    <row r="652" spans="3:6" x14ac:dyDescent="0.25">
      <c r="C652" s="10"/>
      <c r="D652" s="10"/>
      <c r="E652" s="10"/>
      <c r="F652" s="10"/>
    </row>
    <row r="653" spans="3:6" x14ac:dyDescent="0.25">
      <c r="C653" s="10"/>
      <c r="D653" s="10"/>
      <c r="E653" s="10"/>
      <c r="F653" s="10"/>
    </row>
    <row r="654" spans="3:6" x14ac:dyDescent="0.25">
      <c r="C654" s="10"/>
      <c r="D654" s="10"/>
      <c r="E654" s="10"/>
      <c r="F654" s="10"/>
    </row>
    <row r="655" spans="3:6" x14ac:dyDescent="0.25">
      <c r="C655" s="10"/>
      <c r="D655" s="10"/>
      <c r="E655" s="10"/>
      <c r="F655" s="10"/>
    </row>
    <row r="656" spans="3:6" x14ac:dyDescent="0.25">
      <c r="C656" s="10"/>
      <c r="D656" s="10"/>
      <c r="E656" s="10"/>
      <c r="F656" s="10"/>
    </row>
    <row r="657" spans="3:6" x14ac:dyDescent="0.25">
      <c r="C657" s="10"/>
      <c r="D657" s="10"/>
      <c r="E657" s="10"/>
      <c r="F657" s="10"/>
    </row>
    <row r="658" spans="3:6" x14ac:dyDescent="0.25">
      <c r="C658" s="10"/>
      <c r="D658" s="10"/>
      <c r="E658" s="10"/>
      <c r="F658" s="10"/>
    </row>
    <row r="659" spans="3:6" x14ac:dyDescent="0.25">
      <c r="C659" s="10"/>
      <c r="D659" s="10"/>
      <c r="E659" s="10"/>
      <c r="F659" s="10"/>
    </row>
    <row r="660" spans="3:6" x14ac:dyDescent="0.25">
      <c r="C660" s="10"/>
      <c r="D660" s="10"/>
      <c r="E660" s="10"/>
      <c r="F660" s="10"/>
    </row>
    <row r="661" spans="3:6" x14ac:dyDescent="0.25">
      <c r="C661" s="10"/>
      <c r="D661" s="10"/>
      <c r="E661" s="10"/>
      <c r="F661" s="10"/>
    </row>
    <row r="662" spans="3:6" x14ac:dyDescent="0.25">
      <c r="C662" s="10"/>
      <c r="D662" s="10"/>
      <c r="E662" s="10"/>
      <c r="F662" s="10"/>
    </row>
    <row r="663" spans="3:6" x14ac:dyDescent="0.25">
      <c r="C663" s="10"/>
      <c r="D663" s="10"/>
      <c r="E663" s="10"/>
      <c r="F663" s="10"/>
    </row>
    <row r="664" spans="3:6" x14ac:dyDescent="0.25">
      <c r="C664" s="10"/>
      <c r="D664" s="10"/>
      <c r="E664" s="10"/>
      <c r="F664" s="10"/>
    </row>
    <row r="665" spans="3:6" x14ac:dyDescent="0.25">
      <c r="C665" s="10"/>
      <c r="D665" s="10"/>
      <c r="E665" s="10"/>
      <c r="F665" s="10"/>
    </row>
    <row r="666" spans="3:6" x14ac:dyDescent="0.25">
      <c r="C666" s="10"/>
      <c r="D666" s="10"/>
      <c r="E666" s="10"/>
      <c r="F666" s="10"/>
    </row>
    <row r="667" spans="3:6" x14ac:dyDescent="0.25">
      <c r="C667" s="10"/>
      <c r="D667" s="10"/>
      <c r="E667" s="10"/>
      <c r="F667" s="10"/>
    </row>
    <row r="668" spans="3:6" x14ac:dyDescent="0.25">
      <c r="C668" s="10"/>
      <c r="D668" s="10"/>
      <c r="E668" s="10"/>
      <c r="F668" s="10"/>
    </row>
    <row r="669" spans="3:6" x14ac:dyDescent="0.25">
      <c r="C669" s="10"/>
      <c r="D669" s="10"/>
      <c r="E669" s="10"/>
      <c r="F669" s="10"/>
    </row>
    <row r="670" spans="3:6" x14ac:dyDescent="0.25">
      <c r="C670" s="10"/>
      <c r="D670" s="10"/>
      <c r="E670" s="10"/>
      <c r="F670" s="10"/>
    </row>
    <row r="671" spans="3:6" x14ac:dyDescent="0.25">
      <c r="C671" s="10"/>
      <c r="D671" s="10"/>
      <c r="E671" s="10"/>
      <c r="F671" s="10"/>
    </row>
    <row r="672" spans="3:6" x14ac:dyDescent="0.25">
      <c r="C672" s="10"/>
      <c r="D672" s="10"/>
      <c r="E672" s="10"/>
      <c r="F672" s="10"/>
    </row>
    <row r="673" spans="3:6" x14ac:dyDescent="0.25">
      <c r="C673" s="10"/>
      <c r="D673" s="10"/>
      <c r="E673" s="10"/>
      <c r="F673" s="10"/>
    </row>
    <row r="674" spans="3:6" x14ac:dyDescent="0.25">
      <c r="C674" s="10"/>
      <c r="D674" s="10"/>
      <c r="E674" s="10"/>
      <c r="F674" s="10"/>
    </row>
    <row r="675" spans="3:6" x14ac:dyDescent="0.25">
      <c r="C675" s="10"/>
      <c r="D675" s="10"/>
      <c r="E675" s="10"/>
      <c r="F675" s="10"/>
    </row>
    <row r="676" spans="3:6" x14ac:dyDescent="0.25">
      <c r="C676" s="10"/>
      <c r="D676" s="10"/>
      <c r="E676" s="10"/>
      <c r="F676" s="10"/>
    </row>
    <row r="677" spans="3:6" x14ac:dyDescent="0.25">
      <c r="C677" s="10"/>
      <c r="D677" s="10"/>
      <c r="E677" s="10"/>
      <c r="F677" s="10"/>
    </row>
    <row r="678" spans="3:6" x14ac:dyDescent="0.25">
      <c r="C678" s="10"/>
      <c r="D678" s="10"/>
      <c r="E678" s="10"/>
      <c r="F678" s="10"/>
    </row>
    <row r="679" spans="3:6" x14ac:dyDescent="0.25">
      <c r="C679" s="10"/>
      <c r="D679" s="10"/>
      <c r="E679" s="10"/>
      <c r="F679" s="10"/>
    </row>
    <row r="680" spans="3:6" x14ac:dyDescent="0.25">
      <c r="C680" s="10"/>
      <c r="D680" s="10"/>
      <c r="E680" s="10"/>
      <c r="F680" s="10"/>
    </row>
    <row r="681" spans="3:6" x14ac:dyDescent="0.25">
      <c r="C681" s="10"/>
      <c r="D681" s="10"/>
      <c r="E681" s="10"/>
      <c r="F681" s="10"/>
    </row>
    <row r="682" spans="3:6" x14ac:dyDescent="0.25">
      <c r="C682" s="10"/>
      <c r="D682" s="10"/>
      <c r="E682" s="10"/>
      <c r="F682" s="10"/>
    </row>
    <row r="683" spans="3:6" x14ac:dyDescent="0.25">
      <c r="C683" s="10"/>
      <c r="D683" s="10"/>
      <c r="E683" s="10"/>
      <c r="F683" s="10"/>
    </row>
    <row r="684" spans="3:6" x14ac:dyDescent="0.25">
      <c r="C684" s="10"/>
      <c r="D684" s="10"/>
      <c r="E684" s="10"/>
      <c r="F684" s="10"/>
    </row>
    <row r="685" spans="3:6" x14ac:dyDescent="0.25">
      <c r="C685" s="10"/>
      <c r="D685" s="10"/>
      <c r="E685" s="10"/>
      <c r="F685" s="10"/>
    </row>
    <row r="686" spans="3:6" x14ac:dyDescent="0.25">
      <c r="C686" s="10"/>
      <c r="D686" s="10"/>
      <c r="E686" s="10"/>
      <c r="F686" s="10"/>
    </row>
    <row r="687" spans="3:6" x14ac:dyDescent="0.25">
      <c r="C687" s="10"/>
      <c r="D687" s="10"/>
      <c r="E687" s="10"/>
      <c r="F687" s="10"/>
    </row>
    <row r="688" spans="3:6" x14ac:dyDescent="0.25">
      <c r="C688" s="10"/>
      <c r="D688" s="10"/>
      <c r="E688" s="10"/>
      <c r="F688" s="10"/>
    </row>
    <row r="689" spans="3:6" x14ac:dyDescent="0.25">
      <c r="C689" s="10"/>
      <c r="D689" s="10"/>
      <c r="E689" s="10"/>
      <c r="F689" s="10"/>
    </row>
    <row r="690" spans="3:6" x14ac:dyDescent="0.25">
      <c r="C690" s="10"/>
      <c r="D690" s="10"/>
      <c r="E690" s="10"/>
      <c r="F690" s="10"/>
    </row>
    <row r="691" spans="3:6" x14ac:dyDescent="0.25">
      <c r="C691" s="10"/>
      <c r="D691" s="10"/>
      <c r="E691" s="10"/>
      <c r="F691" s="10"/>
    </row>
    <row r="692" spans="3:6" x14ac:dyDescent="0.25">
      <c r="C692" s="10"/>
      <c r="D692" s="10"/>
      <c r="E692" s="10"/>
      <c r="F692" s="10"/>
    </row>
    <row r="693" spans="3:6" x14ac:dyDescent="0.25">
      <c r="C693" s="10"/>
      <c r="D693" s="10"/>
      <c r="E693" s="10"/>
      <c r="F693" s="10"/>
    </row>
    <row r="694" spans="3:6" x14ac:dyDescent="0.25">
      <c r="C694" s="10"/>
      <c r="D694" s="10"/>
      <c r="E694" s="10"/>
      <c r="F694" s="10"/>
    </row>
    <row r="695" spans="3:6" x14ac:dyDescent="0.25">
      <c r="C695" s="10"/>
      <c r="D695" s="10"/>
      <c r="E695" s="10"/>
      <c r="F695" s="10"/>
    </row>
    <row r="696" spans="3:6" x14ac:dyDescent="0.25">
      <c r="C696" s="10"/>
      <c r="D696" s="10"/>
      <c r="E696" s="10"/>
      <c r="F696" s="10"/>
    </row>
    <row r="697" spans="3:6" x14ac:dyDescent="0.25">
      <c r="C697" s="10"/>
      <c r="D697" s="10"/>
      <c r="E697" s="10"/>
      <c r="F697" s="10"/>
    </row>
    <row r="698" spans="3:6" x14ac:dyDescent="0.25">
      <c r="C698" s="10"/>
      <c r="D698" s="10"/>
      <c r="E698" s="10"/>
      <c r="F698" s="10"/>
    </row>
    <row r="699" spans="3:6" x14ac:dyDescent="0.25">
      <c r="C699" s="10"/>
      <c r="D699" s="10"/>
      <c r="E699" s="10"/>
      <c r="F699" s="10"/>
    </row>
    <row r="700" spans="3:6" x14ac:dyDescent="0.25">
      <c r="C700" s="10"/>
      <c r="D700" s="10"/>
      <c r="E700" s="10"/>
      <c r="F700" s="10"/>
    </row>
    <row r="701" spans="3:6" x14ac:dyDescent="0.25">
      <c r="C701" s="10"/>
      <c r="D701" s="10"/>
      <c r="E701" s="10"/>
      <c r="F701" s="10"/>
    </row>
    <row r="702" spans="3:6" x14ac:dyDescent="0.25">
      <c r="C702" s="10"/>
      <c r="D702" s="10"/>
      <c r="E702" s="10"/>
      <c r="F702" s="10"/>
    </row>
    <row r="703" spans="3:6" x14ac:dyDescent="0.25">
      <c r="C703" s="10"/>
      <c r="D703" s="10"/>
      <c r="E703" s="10"/>
      <c r="F703" s="10"/>
    </row>
    <row r="704" spans="3:6" x14ac:dyDescent="0.25">
      <c r="C704" s="10"/>
      <c r="D704" s="10"/>
      <c r="E704" s="10"/>
      <c r="F704" s="10"/>
    </row>
    <row r="705" spans="3:6" x14ac:dyDescent="0.25">
      <c r="C705" s="10"/>
      <c r="D705" s="10"/>
      <c r="E705" s="10"/>
      <c r="F705" s="10"/>
    </row>
    <row r="706" spans="3:6" x14ac:dyDescent="0.25">
      <c r="C706" s="10"/>
      <c r="D706" s="10"/>
      <c r="E706" s="10"/>
      <c r="F706" s="10"/>
    </row>
    <row r="707" spans="3:6" x14ac:dyDescent="0.25">
      <c r="C707" s="10"/>
      <c r="D707" s="10"/>
      <c r="E707" s="10"/>
      <c r="F707" s="10"/>
    </row>
    <row r="708" spans="3:6" x14ac:dyDescent="0.25">
      <c r="C708" s="10"/>
      <c r="D708" s="10"/>
      <c r="E708" s="10"/>
      <c r="F708" s="10"/>
    </row>
    <row r="709" spans="3:6" x14ac:dyDescent="0.25">
      <c r="C709" s="10"/>
      <c r="D709" s="10"/>
      <c r="E709" s="10"/>
      <c r="F709" s="10"/>
    </row>
    <row r="710" spans="3:6" x14ac:dyDescent="0.25">
      <c r="C710" s="10"/>
      <c r="D710" s="10"/>
      <c r="E710" s="10"/>
      <c r="F710" s="10"/>
    </row>
    <row r="711" spans="3:6" x14ac:dyDescent="0.25">
      <c r="C711" s="10"/>
      <c r="D711" s="10"/>
      <c r="E711" s="10"/>
      <c r="F711" s="10"/>
    </row>
    <row r="712" spans="3:6" x14ac:dyDescent="0.25">
      <c r="C712" s="10"/>
      <c r="D712" s="10"/>
      <c r="E712" s="10"/>
      <c r="F712" s="10"/>
    </row>
    <row r="713" spans="3:6" x14ac:dyDescent="0.25">
      <c r="C713" s="10"/>
      <c r="D713" s="10"/>
      <c r="E713" s="10"/>
      <c r="F713" s="10"/>
    </row>
    <row r="714" spans="3:6" x14ac:dyDescent="0.25">
      <c r="C714" s="10"/>
      <c r="D714" s="10"/>
      <c r="E714" s="10"/>
      <c r="F714" s="10"/>
    </row>
    <row r="715" spans="3:6" x14ac:dyDescent="0.25">
      <c r="C715" s="10"/>
      <c r="D715" s="10"/>
      <c r="E715" s="10"/>
      <c r="F715" s="10"/>
    </row>
    <row r="716" spans="3:6" x14ac:dyDescent="0.25">
      <c r="C716" s="10"/>
      <c r="D716" s="10"/>
      <c r="E716" s="10"/>
      <c r="F716" s="10"/>
    </row>
    <row r="717" spans="3:6" x14ac:dyDescent="0.25">
      <c r="C717" s="10"/>
      <c r="D717" s="10"/>
      <c r="E717" s="10"/>
      <c r="F717" s="10"/>
    </row>
    <row r="718" spans="3:6" x14ac:dyDescent="0.25">
      <c r="C718" s="10"/>
      <c r="D718" s="10"/>
      <c r="E718" s="10"/>
      <c r="F718" s="10"/>
    </row>
    <row r="719" spans="3:6" x14ac:dyDescent="0.25">
      <c r="C719" s="10"/>
      <c r="D719" s="10"/>
      <c r="E719" s="10"/>
      <c r="F719" s="10"/>
    </row>
    <row r="720" spans="3:6" x14ac:dyDescent="0.25">
      <c r="C720" s="10"/>
      <c r="D720" s="10"/>
      <c r="E720" s="10"/>
      <c r="F720" s="10"/>
    </row>
    <row r="721" spans="3:6" x14ac:dyDescent="0.25">
      <c r="C721" s="10"/>
      <c r="D721" s="10"/>
      <c r="E721" s="10"/>
      <c r="F721" s="10"/>
    </row>
    <row r="722" spans="3:6" x14ac:dyDescent="0.25">
      <c r="C722" s="10"/>
      <c r="D722" s="10"/>
      <c r="E722" s="10"/>
      <c r="F722" s="10"/>
    </row>
    <row r="723" spans="3:6" x14ac:dyDescent="0.25">
      <c r="C723" s="10"/>
      <c r="D723" s="10"/>
      <c r="E723" s="10"/>
      <c r="F723" s="10"/>
    </row>
    <row r="724" spans="3:6" x14ac:dyDescent="0.25">
      <c r="C724" s="10"/>
      <c r="D724" s="10"/>
      <c r="E724" s="10"/>
      <c r="F724" s="10"/>
    </row>
    <row r="725" spans="3:6" x14ac:dyDescent="0.25">
      <c r="C725" s="10"/>
      <c r="D725" s="10"/>
      <c r="E725" s="10"/>
      <c r="F725" s="10"/>
    </row>
    <row r="726" spans="3:6" x14ac:dyDescent="0.25">
      <c r="C726" s="10"/>
      <c r="D726" s="10"/>
      <c r="E726" s="10"/>
      <c r="F726" s="10"/>
    </row>
    <row r="727" spans="3:6" x14ac:dyDescent="0.25">
      <c r="C727" s="10"/>
      <c r="D727" s="10"/>
      <c r="E727" s="10"/>
      <c r="F727" s="10"/>
    </row>
    <row r="728" spans="3:6" x14ac:dyDescent="0.25">
      <c r="C728" s="10"/>
      <c r="D728" s="10"/>
      <c r="E728" s="10"/>
      <c r="F728" s="10"/>
    </row>
    <row r="729" spans="3:6" x14ac:dyDescent="0.25">
      <c r="C729" s="10"/>
      <c r="D729" s="10"/>
      <c r="E729" s="10"/>
      <c r="F729" s="10"/>
    </row>
    <row r="730" spans="3:6" x14ac:dyDescent="0.25">
      <c r="C730" s="10"/>
      <c r="D730" s="10"/>
      <c r="E730" s="10"/>
      <c r="F730" s="10"/>
    </row>
    <row r="731" spans="3:6" x14ac:dyDescent="0.25">
      <c r="C731" s="10"/>
      <c r="D731" s="10"/>
      <c r="E731" s="10"/>
      <c r="F731" s="10"/>
    </row>
    <row r="732" spans="3:6" x14ac:dyDescent="0.25">
      <c r="C732" s="10"/>
      <c r="D732" s="10"/>
      <c r="E732" s="10"/>
      <c r="F732" s="10"/>
    </row>
    <row r="733" spans="3:6" x14ac:dyDescent="0.25">
      <c r="C733" s="10"/>
      <c r="D733" s="10"/>
      <c r="E733" s="10"/>
      <c r="F733" s="10"/>
    </row>
    <row r="734" spans="3:6" x14ac:dyDescent="0.25">
      <c r="C734" s="10"/>
      <c r="D734" s="10"/>
      <c r="E734" s="10"/>
      <c r="F734" s="10"/>
    </row>
    <row r="735" spans="3:6" x14ac:dyDescent="0.25">
      <c r="C735" s="10"/>
      <c r="D735" s="10"/>
      <c r="E735" s="10"/>
      <c r="F735" s="10"/>
    </row>
    <row r="736" spans="3:6" x14ac:dyDescent="0.25">
      <c r="C736" s="10"/>
      <c r="D736" s="10"/>
      <c r="E736" s="10"/>
      <c r="F736" s="10"/>
    </row>
    <row r="737" spans="3:6" x14ac:dyDescent="0.25">
      <c r="C737" s="10"/>
      <c r="D737" s="10"/>
      <c r="E737" s="10"/>
      <c r="F737" s="10"/>
    </row>
    <row r="738" spans="3:6" x14ac:dyDescent="0.25">
      <c r="C738" s="10"/>
      <c r="D738" s="10"/>
      <c r="E738" s="10"/>
      <c r="F738" s="10"/>
    </row>
    <row r="739" spans="3:6" x14ac:dyDescent="0.25">
      <c r="C739" s="10"/>
      <c r="D739" s="10"/>
      <c r="E739" s="10"/>
      <c r="F739" s="10"/>
    </row>
    <row r="740" spans="3:6" x14ac:dyDescent="0.25">
      <c r="C740" s="10"/>
      <c r="D740" s="10"/>
      <c r="E740" s="10"/>
      <c r="F740" s="10"/>
    </row>
    <row r="741" spans="3:6" x14ac:dyDescent="0.25">
      <c r="C741" s="10"/>
      <c r="D741" s="10"/>
      <c r="E741" s="10"/>
      <c r="F741" s="10"/>
    </row>
    <row r="742" spans="3:6" x14ac:dyDescent="0.25">
      <c r="C742" s="10"/>
      <c r="D742" s="10"/>
      <c r="E742" s="10"/>
      <c r="F742" s="10"/>
    </row>
    <row r="743" spans="3:6" x14ac:dyDescent="0.25">
      <c r="C743" s="10"/>
      <c r="D743" s="10"/>
      <c r="E743" s="10"/>
      <c r="F743" s="10"/>
    </row>
    <row r="744" spans="3:6" x14ac:dyDescent="0.25">
      <c r="C744" s="10"/>
      <c r="D744" s="10"/>
      <c r="E744" s="10"/>
      <c r="F744" s="10"/>
    </row>
    <row r="745" spans="3:6" x14ac:dyDescent="0.25">
      <c r="C745" s="10"/>
      <c r="D745" s="10"/>
      <c r="E745" s="10"/>
      <c r="F745" s="10"/>
    </row>
    <row r="746" spans="3:6" x14ac:dyDescent="0.25">
      <c r="C746" s="10"/>
      <c r="D746" s="10"/>
      <c r="E746" s="10"/>
      <c r="F746" s="10"/>
    </row>
    <row r="747" spans="3:6" x14ac:dyDescent="0.25">
      <c r="C747" s="10"/>
      <c r="D747" s="10"/>
      <c r="E747" s="10"/>
      <c r="F747" s="10"/>
    </row>
    <row r="748" spans="3:6" x14ac:dyDescent="0.25">
      <c r="C748" s="10"/>
      <c r="D748" s="10"/>
      <c r="E748" s="10"/>
      <c r="F748" s="10"/>
    </row>
    <row r="749" spans="3:6" x14ac:dyDescent="0.25">
      <c r="C749" s="10"/>
      <c r="D749" s="10"/>
      <c r="E749" s="10"/>
      <c r="F749" s="10"/>
    </row>
    <row r="750" spans="3:6" x14ac:dyDescent="0.25">
      <c r="C750" s="10"/>
      <c r="D750" s="10"/>
      <c r="E750" s="10"/>
      <c r="F750" s="10"/>
    </row>
    <row r="751" spans="3:6" x14ac:dyDescent="0.25">
      <c r="C751" s="10"/>
      <c r="D751" s="10"/>
      <c r="E751" s="10"/>
      <c r="F751" s="10"/>
    </row>
    <row r="752" spans="3:6" x14ac:dyDescent="0.25">
      <c r="C752" s="10"/>
      <c r="D752" s="10"/>
      <c r="E752" s="10"/>
      <c r="F752" s="10"/>
    </row>
    <row r="753" spans="3:6" x14ac:dyDescent="0.25">
      <c r="C753" s="10"/>
      <c r="D753" s="10"/>
      <c r="E753" s="10"/>
      <c r="F753" s="10"/>
    </row>
    <row r="754" spans="3:6" x14ac:dyDescent="0.25">
      <c r="C754" s="10"/>
      <c r="D754" s="10"/>
      <c r="E754" s="10"/>
      <c r="F754" s="10"/>
    </row>
    <row r="755" spans="3:6" x14ac:dyDescent="0.25">
      <c r="C755" s="10"/>
      <c r="D755" s="10"/>
      <c r="E755" s="10"/>
      <c r="F755" s="10"/>
    </row>
    <row r="756" spans="3:6" x14ac:dyDescent="0.25">
      <c r="C756" s="10"/>
      <c r="D756" s="10"/>
      <c r="E756" s="10"/>
      <c r="F756" s="10"/>
    </row>
    <row r="757" spans="3:6" x14ac:dyDescent="0.25">
      <c r="C757" s="10"/>
      <c r="D757" s="10"/>
      <c r="E757" s="10"/>
      <c r="F757" s="10"/>
    </row>
    <row r="758" spans="3:6" x14ac:dyDescent="0.25">
      <c r="C758" s="10"/>
      <c r="D758" s="10"/>
      <c r="E758" s="10"/>
      <c r="F758" s="10"/>
    </row>
    <row r="759" spans="3:6" x14ac:dyDescent="0.25">
      <c r="C759" s="10"/>
      <c r="D759" s="10"/>
      <c r="E759" s="10"/>
      <c r="F759" s="10"/>
    </row>
    <row r="760" spans="3:6" x14ac:dyDescent="0.25">
      <c r="C760" s="10"/>
      <c r="D760" s="10"/>
      <c r="E760" s="10"/>
      <c r="F760" s="10"/>
    </row>
    <row r="761" spans="3:6" x14ac:dyDescent="0.25">
      <c r="C761" s="10"/>
      <c r="D761" s="10"/>
      <c r="E761" s="10"/>
      <c r="F761" s="10"/>
    </row>
    <row r="762" spans="3:6" x14ac:dyDescent="0.25">
      <c r="C762" s="10"/>
      <c r="D762" s="10"/>
      <c r="E762" s="10"/>
      <c r="F762" s="10"/>
    </row>
    <row r="763" spans="3:6" x14ac:dyDescent="0.25">
      <c r="C763" s="10"/>
      <c r="D763" s="10"/>
      <c r="E763" s="10"/>
      <c r="F763" s="10"/>
    </row>
    <row r="764" spans="3:6" x14ac:dyDescent="0.25">
      <c r="C764" s="10"/>
      <c r="D764" s="10"/>
      <c r="E764" s="10"/>
      <c r="F764" s="10"/>
    </row>
    <row r="765" spans="3:6" x14ac:dyDescent="0.25">
      <c r="C765" s="10"/>
      <c r="D765" s="10"/>
      <c r="E765" s="10"/>
      <c r="F765" s="10"/>
    </row>
    <row r="766" spans="3:6" x14ac:dyDescent="0.25">
      <c r="C766" s="10"/>
      <c r="D766" s="10"/>
      <c r="E766" s="10"/>
      <c r="F766" s="10"/>
    </row>
    <row r="767" spans="3:6" x14ac:dyDescent="0.25">
      <c r="C767" s="10"/>
      <c r="D767" s="10"/>
      <c r="E767" s="10"/>
      <c r="F767" s="10"/>
    </row>
    <row r="768" spans="3:6" x14ac:dyDescent="0.25">
      <c r="C768" s="10"/>
      <c r="D768" s="10"/>
      <c r="E768" s="10"/>
      <c r="F768" s="10"/>
    </row>
    <row r="769" spans="3:6" x14ac:dyDescent="0.25">
      <c r="C769" s="10"/>
      <c r="D769" s="10"/>
      <c r="E769" s="10"/>
      <c r="F769" s="10"/>
    </row>
    <row r="770" spans="3:6" x14ac:dyDescent="0.25">
      <c r="C770" s="10"/>
      <c r="D770" s="10"/>
      <c r="E770" s="10"/>
      <c r="F770" s="10"/>
    </row>
    <row r="771" spans="3:6" x14ac:dyDescent="0.25">
      <c r="C771" s="10"/>
      <c r="D771" s="10"/>
      <c r="E771" s="10"/>
      <c r="F771" s="10"/>
    </row>
    <row r="772" spans="3:6" x14ac:dyDescent="0.25">
      <c r="C772" s="10"/>
      <c r="D772" s="10"/>
      <c r="E772" s="10"/>
      <c r="F772" s="10"/>
    </row>
    <row r="773" spans="3:6" x14ac:dyDescent="0.25">
      <c r="C773" s="10"/>
      <c r="D773" s="10"/>
      <c r="E773" s="10"/>
      <c r="F773" s="10"/>
    </row>
    <row r="774" spans="3:6" x14ac:dyDescent="0.25">
      <c r="C774" s="10"/>
      <c r="D774" s="10"/>
      <c r="E774" s="10"/>
      <c r="F774" s="10"/>
    </row>
    <row r="775" spans="3:6" x14ac:dyDescent="0.25">
      <c r="C775" s="10"/>
      <c r="D775" s="10"/>
      <c r="E775" s="10"/>
      <c r="F775" s="10"/>
    </row>
    <row r="776" spans="3:6" x14ac:dyDescent="0.25">
      <c r="C776" s="10"/>
      <c r="D776" s="10"/>
      <c r="E776" s="10"/>
      <c r="F776" s="10"/>
    </row>
    <row r="777" spans="3:6" x14ac:dyDescent="0.25">
      <c r="C777" s="10"/>
      <c r="D777" s="10"/>
      <c r="E777" s="10"/>
      <c r="F777" s="10"/>
    </row>
    <row r="778" spans="3:6" x14ac:dyDescent="0.25">
      <c r="C778" s="10"/>
      <c r="D778" s="10"/>
      <c r="E778" s="10"/>
      <c r="F778" s="10"/>
    </row>
    <row r="779" spans="3:6" x14ac:dyDescent="0.25">
      <c r="C779" s="10"/>
      <c r="D779" s="10"/>
      <c r="E779" s="10"/>
      <c r="F779" s="10"/>
    </row>
    <row r="780" spans="3:6" x14ac:dyDescent="0.25">
      <c r="C780" s="10"/>
      <c r="D780" s="10"/>
      <c r="E780" s="10"/>
      <c r="F780" s="10"/>
    </row>
    <row r="781" spans="3:6" x14ac:dyDescent="0.25">
      <c r="C781" s="10"/>
      <c r="D781" s="10"/>
      <c r="E781" s="10"/>
      <c r="F781" s="10"/>
    </row>
    <row r="782" spans="3:6" x14ac:dyDescent="0.25">
      <c r="C782" s="10"/>
      <c r="D782" s="10"/>
      <c r="E782" s="10"/>
      <c r="F782" s="10"/>
    </row>
    <row r="783" spans="3:6" x14ac:dyDescent="0.25">
      <c r="C783" s="10"/>
      <c r="D783" s="10"/>
      <c r="E783" s="10"/>
      <c r="F783" s="10"/>
    </row>
    <row r="784" spans="3:6" x14ac:dyDescent="0.25">
      <c r="C784" s="10"/>
      <c r="D784" s="10"/>
      <c r="E784" s="10"/>
      <c r="F784" s="10"/>
    </row>
    <row r="785" spans="3:6" x14ac:dyDescent="0.25">
      <c r="C785" s="10"/>
      <c r="D785" s="10"/>
      <c r="E785" s="10"/>
      <c r="F785" s="10"/>
    </row>
    <row r="786" spans="3:6" x14ac:dyDescent="0.25">
      <c r="C786" s="10"/>
      <c r="D786" s="10"/>
      <c r="E786" s="10"/>
      <c r="F786" s="10"/>
    </row>
    <row r="787" spans="3:6" x14ac:dyDescent="0.25">
      <c r="C787" s="10"/>
      <c r="D787" s="10"/>
      <c r="E787" s="10"/>
      <c r="F787" s="10"/>
    </row>
    <row r="788" spans="3:6" x14ac:dyDescent="0.25">
      <c r="C788" s="10"/>
      <c r="D788" s="10"/>
      <c r="E788" s="10"/>
      <c r="F788" s="10"/>
    </row>
    <row r="789" spans="3:6" x14ac:dyDescent="0.25">
      <c r="C789" s="10"/>
      <c r="D789" s="10"/>
      <c r="E789" s="10"/>
      <c r="F789" s="10"/>
    </row>
    <row r="790" spans="3:6" x14ac:dyDescent="0.25">
      <c r="C790" s="10"/>
      <c r="D790" s="10"/>
      <c r="E790" s="10"/>
      <c r="F790" s="10"/>
    </row>
    <row r="791" spans="3:6" x14ac:dyDescent="0.25">
      <c r="C791" s="10"/>
      <c r="D791" s="10"/>
      <c r="E791" s="10"/>
      <c r="F791" s="10"/>
    </row>
    <row r="792" spans="3:6" x14ac:dyDescent="0.25">
      <c r="C792" s="10"/>
      <c r="D792" s="10"/>
      <c r="E792" s="10"/>
      <c r="F792" s="10"/>
    </row>
    <row r="793" spans="3:6" x14ac:dyDescent="0.25">
      <c r="C793" s="10"/>
      <c r="D793" s="10"/>
      <c r="E793" s="10"/>
      <c r="F793" s="10"/>
    </row>
    <row r="794" spans="3:6" x14ac:dyDescent="0.25">
      <c r="C794" s="10"/>
      <c r="D794" s="10"/>
      <c r="E794" s="10"/>
      <c r="F794" s="10"/>
    </row>
    <row r="795" spans="3:6" x14ac:dyDescent="0.25">
      <c r="C795" s="10"/>
      <c r="D795" s="10"/>
      <c r="E795" s="10"/>
      <c r="F795" s="10"/>
    </row>
    <row r="796" spans="3:6" x14ac:dyDescent="0.25">
      <c r="C796" s="10"/>
      <c r="D796" s="10"/>
      <c r="E796" s="10"/>
      <c r="F796" s="10"/>
    </row>
    <row r="797" spans="3:6" x14ac:dyDescent="0.25">
      <c r="C797" s="10"/>
      <c r="D797" s="10"/>
      <c r="E797" s="10"/>
      <c r="F797" s="10"/>
    </row>
    <row r="798" spans="3:6" x14ac:dyDescent="0.25">
      <c r="C798" s="10"/>
      <c r="D798" s="10"/>
      <c r="E798" s="10"/>
      <c r="F798" s="10"/>
    </row>
    <row r="799" spans="3:6" x14ac:dyDescent="0.25">
      <c r="C799" s="10"/>
      <c r="D799" s="10"/>
      <c r="E799" s="10"/>
      <c r="F799" s="10"/>
    </row>
    <row r="800" spans="3:6" x14ac:dyDescent="0.25">
      <c r="C800" s="10"/>
      <c r="D800" s="10"/>
      <c r="E800" s="10"/>
      <c r="F800" s="10"/>
    </row>
    <row r="801" spans="3:6" x14ac:dyDescent="0.25">
      <c r="C801" s="10"/>
      <c r="D801" s="10"/>
      <c r="E801" s="10"/>
      <c r="F801" s="10"/>
    </row>
    <row r="802" spans="3:6" x14ac:dyDescent="0.25">
      <c r="C802" s="10"/>
      <c r="D802" s="10"/>
      <c r="E802" s="10"/>
      <c r="F802" s="10"/>
    </row>
    <row r="803" spans="3:6" x14ac:dyDescent="0.25">
      <c r="C803" s="10"/>
      <c r="D803" s="10"/>
      <c r="E803" s="10"/>
      <c r="F803" s="10"/>
    </row>
    <row r="804" spans="3:6" x14ac:dyDescent="0.25">
      <c r="C804" s="10"/>
      <c r="D804" s="10"/>
      <c r="E804" s="10"/>
      <c r="F804" s="10"/>
    </row>
    <row r="805" spans="3:6" x14ac:dyDescent="0.25">
      <c r="C805" s="10"/>
      <c r="D805" s="10"/>
      <c r="E805" s="10"/>
      <c r="F805" s="10"/>
    </row>
    <row r="806" spans="3:6" x14ac:dyDescent="0.25">
      <c r="C806" s="10"/>
      <c r="D806" s="10"/>
      <c r="E806" s="10"/>
      <c r="F806" s="10"/>
    </row>
    <row r="807" spans="3:6" x14ac:dyDescent="0.25">
      <c r="C807" s="10"/>
      <c r="D807" s="10"/>
      <c r="E807" s="10"/>
      <c r="F807" s="10"/>
    </row>
    <row r="808" spans="3:6" x14ac:dyDescent="0.25">
      <c r="C808" s="10"/>
      <c r="D808" s="10"/>
      <c r="E808" s="10"/>
      <c r="F808" s="10"/>
    </row>
    <row r="809" spans="3:6" x14ac:dyDescent="0.25">
      <c r="C809" s="10"/>
      <c r="D809" s="10"/>
      <c r="E809" s="10"/>
      <c r="F809" s="10"/>
    </row>
    <row r="810" spans="3:6" x14ac:dyDescent="0.25">
      <c r="C810" s="10"/>
      <c r="D810" s="10"/>
      <c r="E810" s="10"/>
      <c r="F810" s="10"/>
    </row>
    <row r="811" spans="3:6" x14ac:dyDescent="0.25">
      <c r="C811" s="10"/>
      <c r="D811" s="10"/>
      <c r="E811" s="10"/>
      <c r="F811" s="10"/>
    </row>
    <row r="812" spans="3:6" x14ac:dyDescent="0.25">
      <c r="C812" s="10"/>
      <c r="D812" s="10"/>
      <c r="E812" s="10"/>
      <c r="F812" s="10"/>
    </row>
    <row r="813" spans="3:6" x14ac:dyDescent="0.25">
      <c r="C813" s="10"/>
      <c r="D813" s="10"/>
      <c r="E813" s="10"/>
      <c r="F813" s="10"/>
    </row>
    <row r="814" spans="3:6" x14ac:dyDescent="0.25">
      <c r="C814" s="10"/>
      <c r="D814" s="10"/>
      <c r="E814" s="10"/>
      <c r="F814" s="10"/>
    </row>
    <row r="815" spans="3:6" x14ac:dyDescent="0.25">
      <c r="C815" s="10"/>
      <c r="D815" s="10"/>
      <c r="E815" s="10"/>
      <c r="F815" s="10"/>
    </row>
    <row r="816" spans="3:6" x14ac:dyDescent="0.25">
      <c r="C816" s="10"/>
      <c r="D816" s="10"/>
      <c r="E816" s="10"/>
      <c r="F816" s="10"/>
    </row>
    <row r="817" spans="3:6" x14ac:dyDescent="0.25">
      <c r="C817" s="10"/>
      <c r="D817" s="10"/>
      <c r="E817" s="10"/>
      <c r="F817" s="10"/>
    </row>
    <row r="818" spans="3:6" x14ac:dyDescent="0.25">
      <c r="C818" s="10"/>
      <c r="D818" s="10"/>
      <c r="E818" s="10"/>
      <c r="F818" s="10"/>
    </row>
    <row r="819" spans="3:6" x14ac:dyDescent="0.25">
      <c r="C819" s="10"/>
      <c r="D819" s="10"/>
      <c r="E819" s="10"/>
      <c r="F819" s="10"/>
    </row>
    <row r="820" spans="3:6" x14ac:dyDescent="0.25">
      <c r="C820" s="10"/>
      <c r="D820" s="10"/>
      <c r="E820" s="10"/>
      <c r="F820" s="10"/>
    </row>
    <row r="821" spans="3:6" x14ac:dyDescent="0.25">
      <c r="C821" s="10"/>
      <c r="D821" s="10"/>
      <c r="E821" s="10"/>
      <c r="F821" s="10"/>
    </row>
    <row r="822" spans="3:6" x14ac:dyDescent="0.25">
      <c r="C822" s="10"/>
      <c r="D822" s="10"/>
      <c r="E822" s="10"/>
      <c r="F822" s="10"/>
    </row>
    <row r="823" spans="3:6" x14ac:dyDescent="0.25">
      <c r="C823" s="10"/>
      <c r="D823" s="10"/>
      <c r="E823" s="10"/>
      <c r="F823" s="10"/>
    </row>
    <row r="824" spans="3:6" x14ac:dyDescent="0.25">
      <c r="C824" s="10"/>
      <c r="D824" s="10"/>
      <c r="E824" s="10"/>
      <c r="F824" s="10"/>
    </row>
    <row r="825" spans="3:6" x14ac:dyDescent="0.25">
      <c r="C825" s="10"/>
      <c r="D825" s="10"/>
      <c r="E825" s="10"/>
      <c r="F825" s="10"/>
    </row>
  </sheetData>
  <sheetProtection algorithmName="SHA-512" hashValue="6ekp0ToRIRWA7hhtOMbbNuhUdin+nEQZH6a8M7eaFpEN67tc4e+BPgJ16nSy4374gDzuEX83Qc89S1jIkVw71A==" saltValue="ObYkYJosbhKwOXkwBg5g8g==" spinCount="100000" sheet="1" objects="1" scenarios="1" formatCells="0" formatColumns="0" formatRows="0" selectLockedCells="1"/>
  <mergeCells count="6">
    <mergeCell ref="C8:D8"/>
    <mergeCell ref="B1:F1"/>
    <mergeCell ref="B2:F2"/>
    <mergeCell ref="B3:F3"/>
    <mergeCell ref="B4:F4"/>
    <mergeCell ref="B5:F5"/>
  </mergeCells>
  <pageMargins left="0.7" right="0.7" top="0.75" bottom="0.75" header="0.3" footer="0.3"/>
  <pageSetup scale="89" fitToHeight="10" orientation="landscape"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BDBEC-64E9-4223-82BE-1BF260CA60E8}">
  <sheetPr>
    <pageSetUpPr fitToPage="1"/>
  </sheetPr>
  <dimension ref="A1:G825"/>
  <sheetViews>
    <sheetView workbookViewId="0">
      <pane ySplit="9" topLeftCell="A10" activePane="bottomLeft" state="frozen"/>
      <selection pane="bottomLeft" activeCell="C12" sqref="C12"/>
    </sheetView>
  </sheetViews>
  <sheetFormatPr defaultColWidth="9.140625" defaultRowHeight="15" x14ac:dyDescent="0.25"/>
  <cols>
    <col min="1" max="1" width="11.42578125" style="6" bestFit="1" customWidth="1"/>
    <col min="2" max="2" width="49.85546875" style="6" customWidth="1"/>
    <col min="3" max="5" width="19" style="6" customWidth="1"/>
    <col min="6" max="6" width="19.140625" style="6" customWidth="1"/>
    <col min="7" max="16384" width="9.140625" style="6"/>
  </cols>
  <sheetData>
    <row r="1" spans="1:6" x14ac:dyDescent="0.25">
      <c r="B1" s="286" t="s">
        <v>731</v>
      </c>
      <c r="C1" s="286"/>
      <c r="D1" s="286"/>
      <c r="E1" s="286"/>
      <c r="F1" s="286"/>
    </row>
    <row r="2" spans="1:6" x14ac:dyDescent="0.25">
      <c r="B2" s="289" t="str">
        <f>CONCATENATE("MUNICIPALITY OF"," ",'Start Here'!B2)</f>
        <v>MUNICIPALITY OF ABERDEEN</v>
      </c>
      <c r="C2" s="289"/>
      <c r="D2" s="289"/>
      <c r="E2" s="289"/>
      <c r="F2" s="289"/>
    </row>
    <row r="3" spans="1:6" x14ac:dyDescent="0.25">
      <c r="B3" s="286" t="s">
        <v>767</v>
      </c>
      <c r="C3" s="286"/>
      <c r="D3" s="286"/>
      <c r="E3" s="286"/>
      <c r="F3" s="286"/>
    </row>
    <row r="4" spans="1:6" x14ac:dyDescent="0.25">
      <c r="B4" s="292" t="str">
        <f>CONCATENATE(IF(ISBLANK('Exhibit 3'!E7),"",'Exhibit 3'!E7)," FUND")</f>
        <v xml:space="preserve"> FUND</v>
      </c>
      <c r="C4" s="293"/>
      <c r="D4" s="293"/>
      <c r="E4" s="293"/>
      <c r="F4" s="294"/>
    </row>
    <row r="5" spans="1:6" x14ac:dyDescent="0.25">
      <c r="B5" s="290" t="str">
        <f>CONCATENATE("For the Year Ended"," ",TEXT('Start Here'!B5,"mmmm d, yyyy"))</f>
        <v>For the Year Ended December 31, 2024</v>
      </c>
      <c r="C5" s="290"/>
      <c r="D5" s="290"/>
      <c r="E5" s="290"/>
      <c r="F5" s="290"/>
    </row>
    <row r="6" spans="1:6" x14ac:dyDescent="0.25">
      <c r="B6" s="207"/>
      <c r="C6" s="207"/>
      <c r="D6" s="207"/>
      <c r="E6" s="207"/>
      <c r="F6" s="207"/>
    </row>
    <row r="7" spans="1:6" x14ac:dyDescent="0.25">
      <c r="B7" s="212"/>
      <c r="C7" s="212"/>
      <c r="D7" s="212"/>
      <c r="E7" s="207"/>
      <c r="F7" s="207" t="s">
        <v>768</v>
      </c>
    </row>
    <row r="8" spans="1:6" x14ac:dyDescent="0.25">
      <c r="B8" s="212"/>
      <c r="C8" s="288" t="s">
        <v>769</v>
      </c>
      <c r="D8" s="288"/>
      <c r="E8" s="28"/>
      <c r="F8" s="207" t="s">
        <v>770</v>
      </c>
    </row>
    <row r="9" spans="1:6" x14ac:dyDescent="0.25">
      <c r="B9" s="212"/>
      <c r="C9" s="211" t="s">
        <v>771</v>
      </c>
      <c r="D9" s="211" t="s">
        <v>772</v>
      </c>
      <c r="E9" s="209" t="s">
        <v>773</v>
      </c>
      <c r="F9" s="209" t="s">
        <v>774</v>
      </c>
    </row>
    <row r="10" spans="1:6" x14ac:dyDescent="0.25">
      <c r="B10" s="212" t="s">
        <v>7</v>
      </c>
    </row>
    <row r="11" spans="1:6" x14ac:dyDescent="0.25">
      <c r="A11" s="6">
        <v>310</v>
      </c>
      <c r="B11" s="145" t="s">
        <v>358</v>
      </c>
    </row>
    <row r="12" spans="1:6" x14ac:dyDescent="0.25">
      <c r="A12" s="6">
        <v>311</v>
      </c>
      <c r="B12" s="32" t="s">
        <v>359</v>
      </c>
      <c r="C12" s="49"/>
      <c r="D12" s="49"/>
      <c r="E12" s="8">
        <f>'Exhibit 4'!E11</f>
        <v>0</v>
      </c>
      <c r="F12" s="8">
        <f t="shared" ref="F12:F19" si="0">+E12-D12</f>
        <v>0</v>
      </c>
    </row>
    <row r="13" spans="1:6" x14ac:dyDescent="0.25">
      <c r="A13" s="6">
        <v>312</v>
      </c>
      <c r="B13" s="32" t="s">
        <v>360</v>
      </c>
      <c r="C13" s="49"/>
      <c r="D13" s="49"/>
      <c r="E13" s="8">
        <f>'Exhibit 4'!E12</f>
        <v>0</v>
      </c>
      <c r="F13" s="8">
        <f t="shared" si="0"/>
        <v>0</v>
      </c>
    </row>
    <row r="14" spans="1:6" x14ac:dyDescent="0.25">
      <c r="A14" s="6">
        <v>313</v>
      </c>
      <c r="B14" s="32" t="s">
        <v>361</v>
      </c>
      <c r="C14" s="49"/>
      <c r="D14" s="49"/>
      <c r="E14" s="8">
        <f>'Exhibit 4'!E13</f>
        <v>0</v>
      </c>
      <c r="F14" s="8">
        <f t="shared" si="0"/>
        <v>0</v>
      </c>
    </row>
    <row r="15" spans="1:6" x14ac:dyDescent="0.25">
      <c r="A15" s="6">
        <v>314</v>
      </c>
      <c r="B15" s="32" t="s">
        <v>362</v>
      </c>
      <c r="C15" s="49"/>
      <c r="D15" s="49"/>
      <c r="E15" s="8">
        <f>'Exhibit 4'!E14</f>
        <v>0</v>
      </c>
      <c r="F15" s="8">
        <f t="shared" si="0"/>
        <v>0</v>
      </c>
    </row>
    <row r="16" spans="1:6" x14ac:dyDescent="0.25">
      <c r="A16" s="6">
        <v>315</v>
      </c>
      <c r="B16" s="32" t="s">
        <v>363</v>
      </c>
      <c r="C16" s="49"/>
      <c r="D16" s="49"/>
      <c r="E16" s="8">
        <f>'Exhibit 4'!E15</f>
        <v>0</v>
      </c>
      <c r="F16" s="8">
        <f t="shared" si="0"/>
        <v>0</v>
      </c>
    </row>
    <row r="17" spans="1:7" x14ac:dyDescent="0.25">
      <c r="A17" s="6">
        <v>317</v>
      </c>
      <c r="B17" s="32" t="s">
        <v>364</v>
      </c>
      <c r="C17" s="49"/>
      <c r="D17" s="49"/>
      <c r="E17" s="8">
        <f>'Exhibit 4'!E16</f>
        <v>0</v>
      </c>
      <c r="F17" s="8">
        <f t="shared" si="0"/>
        <v>0</v>
      </c>
    </row>
    <row r="18" spans="1:7" x14ac:dyDescent="0.25">
      <c r="A18" s="6">
        <v>318</v>
      </c>
      <c r="B18" s="32" t="s">
        <v>365</v>
      </c>
      <c r="C18" s="49"/>
      <c r="D18" s="49"/>
      <c r="E18" s="8">
        <f>'Exhibit 4'!E17</f>
        <v>0</v>
      </c>
      <c r="F18" s="8">
        <f t="shared" si="0"/>
        <v>0</v>
      </c>
    </row>
    <row r="19" spans="1:7" x14ac:dyDescent="0.25">
      <c r="A19" s="6">
        <v>319</v>
      </c>
      <c r="B19" s="32" t="s">
        <v>366</v>
      </c>
      <c r="C19" s="50"/>
      <c r="D19" s="50"/>
      <c r="E19" s="8">
        <f>'Exhibit 4'!E18</f>
        <v>0</v>
      </c>
      <c r="F19" s="9">
        <f t="shared" si="0"/>
        <v>0</v>
      </c>
    </row>
    <row r="20" spans="1:7" x14ac:dyDescent="0.25">
      <c r="B20" s="6" t="s">
        <v>367</v>
      </c>
      <c r="C20" s="9">
        <f>SUM(C12:C19)</f>
        <v>0</v>
      </c>
      <c r="D20" s="9">
        <f>SUM(D12:D19)</f>
        <v>0</v>
      </c>
      <c r="E20" s="16">
        <f>SUM(E12:E19)</f>
        <v>0</v>
      </c>
      <c r="F20" s="16">
        <f>SUM(F12:F19)</f>
        <v>0</v>
      </c>
      <c r="G20" s="15"/>
    </row>
    <row r="21" spans="1:7" x14ac:dyDescent="0.25">
      <c r="C21" s="10"/>
      <c r="D21" s="10"/>
      <c r="E21" s="10"/>
      <c r="F21" s="10"/>
    </row>
    <row r="22" spans="1:7" x14ac:dyDescent="0.25">
      <c r="A22" s="6">
        <v>320</v>
      </c>
      <c r="B22" s="145" t="s">
        <v>368</v>
      </c>
      <c r="C22" s="49"/>
      <c r="D22" s="49"/>
      <c r="E22" s="8">
        <f>'Exhibit 4'!E21</f>
        <v>0</v>
      </c>
      <c r="F22" s="8">
        <f>+E22-D22</f>
        <v>0</v>
      </c>
    </row>
    <row r="23" spans="1:7" x14ac:dyDescent="0.25">
      <c r="B23" s="145"/>
      <c r="C23" s="8"/>
      <c r="D23" s="8"/>
      <c r="E23" s="8"/>
      <c r="F23" s="8"/>
    </row>
    <row r="24" spans="1:7" x14ac:dyDescent="0.25">
      <c r="A24" s="6">
        <v>330</v>
      </c>
      <c r="B24" s="145" t="s">
        <v>369</v>
      </c>
      <c r="C24" s="10"/>
      <c r="D24" s="10"/>
      <c r="E24" s="10"/>
      <c r="F24" s="10"/>
    </row>
    <row r="25" spans="1:7" x14ac:dyDescent="0.25">
      <c r="A25" s="6">
        <v>331</v>
      </c>
      <c r="B25" s="32" t="s">
        <v>370</v>
      </c>
      <c r="C25" s="49"/>
      <c r="D25" s="49"/>
      <c r="E25" s="8">
        <f>'Exhibit 4'!E24</f>
        <v>0</v>
      </c>
      <c r="F25" s="8">
        <f>+E25-D25</f>
        <v>0</v>
      </c>
    </row>
    <row r="26" spans="1:7" x14ac:dyDescent="0.25">
      <c r="A26" s="6">
        <v>332</v>
      </c>
      <c r="B26" s="32" t="s">
        <v>371</v>
      </c>
      <c r="C26" s="49"/>
      <c r="D26" s="49"/>
      <c r="E26" s="8">
        <f>'Exhibit 4'!E25</f>
        <v>0</v>
      </c>
      <c r="F26" s="8">
        <f>+E26-D26</f>
        <v>0</v>
      </c>
    </row>
    <row r="27" spans="1:7" x14ac:dyDescent="0.25">
      <c r="A27" s="6">
        <v>333</v>
      </c>
      <c r="B27" s="32" t="s">
        <v>372</v>
      </c>
      <c r="C27" s="49"/>
      <c r="D27" s="49"/>
      <c r="E27" s="8">
        <f>'Exhibit 4'!E26</f>
        <v>0</v>
      </c>
      <c r="F27" s="8">
        <f>+E27-D27</f>
        <v>0</v>
      </c>
    </row>
    <row r="28" spans="1:7" x14ac:dyDescent="0.25">
      <c r="A28" s="6">
        <v>334</v>
      </c>
      <c r="B28" s="32" t="s">
        <v>373</v>
      </c>
      <c r="C28" s="49"/>
      <c r="D28" s="49"/>
      <c r="E28" s="8">
        <f>'Exhibit 4'!E27</f>
        <v>0</v>
      </c>
      <c r="F28" s="8">
        <f>+E28-D28</f>
        <v>0</v>
      </c>
    </row>
    <row r="29" spans="1:7" x14ac:dyDescent="0.25">
      <c r="A29" s="6">
        <v>335</v>
      </c>
      <c r="B29" s="32" t="s">
        <v>374</v>
      </c>
      <c r="C29" s="8"/>
      <c r="D29" s="8"/>
      <c r="E29" s="8"/>
      <c r="F29" s="8"/>
    </row>
    <row r="30" spans="1:7" x14ac:dyDescent="0.25">
      <c r="A30" s="6">
        <v>335.01</v>
      </c>
      <c r="B30" s="96" t="s">
        <v>375</v>
      </c>
      <c r="C30" s="49"/>
      <c r="D30" s="49"/>
      <c r="E30" s="8">
        <f>'Exhibit 4'!E29</f>
        <v>0</v>
      </c>
      <c r="F30" s="8">
        <f t="shared" ref="F30:F38" si="1">+E30-D30</f>
        <v>0</v>
      </c>
    </row>
    <row r="31" spans="1:7" x14ac:dyDescent="0.25">
      <c r="A31" s="6">
        <v>335.02</v>
      </c>
      <c r="B31" s="96" t="s">
        <v>376</v>
      </c>
      <c r="C31" s="49"/>
      <c r="D31" s="49"/>
      <c r="E31" s="8">
        <f>'Exhibit 4'!E30</f>
        <v>0</v>
      </c>
      <c r="F31" s="8">
        <f t="shared" si="1"/>
        <v>0</v>
      </c>
    </row>
    <row r="32" spans="1:7" x14ac:dyDescent="0.25">
      <c r="A32" s="6">
        <v>335.03</v>
      </c>
      <c r="B32" s="96" t="s">
        <v>377</v>
      </c>
      <c r="C32" s="49"/>
      <c r="D32" s="49"/>
      <c r="E32" s="8">
        <f>'Exhibit 4'!E31</f>
        <v>0</v>
      </c>
      <c r="F32" s="8">
        <f t="shared" si="1"/>
        <v>0</v>
      </c>
    </row>
    <row r="33" spans="1:6" x14ac:dyDescent="0.25">
      <c r="A33" s="6">
        <v>335.04</v>
      </c>
      <c r="B33" s="96" t="s">
        <v>378</v>
      </c>
      <c r="C33" s="49"/>
      <c r="D33" s="49"/>
      <c r="E33" s="8">
        <f>'Exhibit 4'!E32</f>
        <v>0</v>
      </c>
      <c r="F33" s="8">
        <f t="shared" si="1"/>
        <v>0</v>
      </c>
    </row>
    <row r="34" spans="1:6" x14ac:dyDescent="0.25">
      <c r="A34" s="6">
        <v>335.06</v>
      </c>
      <c r="B34" s="96" t="s">
        <v>379</v>
      </c>
      <c r="C34" s="49"/>
      <c r="D34" s="49"/>
      <c r="E34" s="8">
        <f>'Exhibit 4'!E33</f>
        <v>0</v>
      </c>
      <c r="F34" s="8">
        <f t="shared" si="1"/>
        <v>0</v>
      </c>
    </row>
    <row r="35" spans="1:6" x14ac:dyDescent="0.25">
      <c r="A35" s="6">
        <v>335.08</v>
      </c>
      <c r="B35" s="96" t="s">
        <v>380</v>
      </c>
      <c r="C35" s="49"/>
      <c r="D35" s="49"/>
      <c r="E35" s="8">
        <f>'Exhibit 4'!E34</f>
        <v>0</v>
      </c>
      <c r="F35" s="8">
        <f t="shared" si="1"/>
        <v>0</v>
      </c>
    </row>
    <row r="36" spans="1:6" x14ac:dyDescent="0.25">
      <c r="A36" s="6">
        <v>335.09</v>
      </c>
      <c r="B36" s="37" t="s">
        <v>593</v>
      </c>
      <c r="C36" s="49"/>
      <c r="D36" s="49"/>
      <c r="E36" s="8">
        <f>'Exhibit 4'!E35</f>
        <v>0</v>
      </c>
      <c r="F36" s="8">
        <f t="shared" si="1"/>
        <v>0</v>
      </c>
    </row>
    <row r="37" spans="1:6" x14ac:dyDescent="0.25">
      <c r="A37" s="144">
        <v>335.2</v>
      </c>
      <c r="B37" s="96" t="s">
        <v>3</v>
      </c>
      <c r="C37" s="49"/>
      <c r="D37" s="49"/>
      <c r="E37" s="8">
        <f>'Exhibit 4'!E36</f>
        <v>0</v>
      </c>
      <c r="F37" s="8">
        <f t="shared" si="1"/>
        <v>0</v>
      </c>
    </row>
    <row r="38" spans="1:6" x14ac:dyDescent="0.25">
      <c r="A38" s="6">
        <v>336</v>
      </c>
      <c r="B38" s="32" t="s">
        <v>382</v>
      </c>
      <c r="C38" s="49"/>
      <c r="D38" s="49"/>
      <c r="E38" s="8">
        <f>'Exhibit 4'!E37</f>
        <v>0</v>
      </c>
      <c r="F38" s="8">
        <f t="shared" si="1"/>
        <v>0</v>
      </c>
    </row>
    <row r="39" spans="1:6" x14ac:dyDescent="0.25">
      <c r="A39" s="6">
        <v>338</v>
      </c>
      <c r="B39" s="32" t="s">
        <v>383</v>
      </c>
      <c r="C39" s="125"/>
      <c r="D39" s="125"/>
      <c r="E39" s="8"/>
      <c r="F39" s="8"/>
    </row>
    <row r="40" spans="1:6" x14ac:dyDescent="0.25">
      <c r="A40" s="6">
        <v>338.01</v>
      </c>
      <c r="B40" s="96" t="s">
        <v>384</v>
      </c>
      <c r="C40" s="49"/>
      <c r="D40" s="49"/>
      <c r="E40" s="8">
        <f>'Exhibit 4'!E39</f>
        <v>0</v>
      </c>
      <c r="F40" s="8">
        <f>+E40-D40</f>
        <v>0</v>
      </c>
    </row>
    <row r="41" spans="1:6" x14ac:dyDescent="0.25">
      <c r="A41" s="6">
        <v>338.02</v>
      </c>
      <c r="B41" s="96" t="s">
        <v>385</v>
      </c>
      <c r="C41" s="49"/>
      <c r="D41" s="49"/>
      <c r="E41" s="8">
        <f>'Exhibit 4'!E40</f>
        <v>0</v>
      </c>
      <c r="F41" s="8">
        <f>+E41-D41</f>
        <v>0</v>
      </c>
    </row>
    <row r="42" spans="1:6" x14ac:dyDescent="0.25">
      <c r="A42" s="6">
        <v>338.03</v>
      </c>
      <c r="B42" s="96" t="s">
        <v>386</v>
      </c>
      <c r="C42" s="49"/>
      <c r="D42" s="49"/>
      <c r="E42" s="8">
        <f>'Exhibit 4'!E41</f>
        <v>0</v>
      </c>
      <c r="F42" s="8">
        <f>+E42-D42</f>
        <v>0</v>
      </c>
    </row>
    <row r="43" spans="1:6" x14ac:dyDescent="0.25">
      <c r="A43" s="6">
        <v>338.99</v>
      </c>
      <c r="B43" s="96" t="s">
        <v>3</v>
      </c>
      <c r="C43" s="49"/>
      <c r="D43" s="49"/>
      <c r="E43" s="8">
        <f>'Exhibit 4'!E42</f>
        <v>0</v>
      </c>
      <c r="F43" s="8">
        <f>+E43-D43</f>
        <v>0</v>
      </c>
    </row>
    <row r="44" spans="1:6" x14ac:dyDescent="0.25">
      <c r="A44" s="6">
        <v>339</v>
      </c>
      <c r="B44" s="32" t="s">
        <v>387</v>
      </c>
      <c r="C44" s="50"/>
      <c r="D44" s="50"/>
      <c r="E44" s="8">
        <f>'Exhibit 4'!E43</f>
        <v>0</v>
      </c>
      <c r="F44" s="9">
        <f>+E44-D44</f>
        <v>0</v>
      </c>
    </row>
    <row r="45" spans="1:6" x14ac:dyDescent="0.25">
      <c r="B45" s="6" t="s">
        <v>388</v>
      </c>
      <c r="C45" s="9">
        <f>+SUM(C25:C44)</f>
        <v>0</v>
      </c>
      <c r="D45" s="9">
        <f>+SUM(D25:D44)</f>
        <v>0</v>
      </c>
      <c r="E45" s="16">
        <f>+SUM(E25:E44)</f>
        <v>0</v>
      </c>
      <c r="F45" s="16">
        <f>+SUM(F25:F44)</f>
        <v>0</v>
      </c>
    </row>
    <row r="46" spans="1:6" x14ac:dyDescent="0.25">
      <c r="C46" s="10"/>
      <c r="D46" s="10"/>
      <c r="E46" s="10"/>
      <c r="F46" s="10"/>
    </row>
    <row r="47" spans="1:6" x14ac:dyDescent="0.25">
      <c r="A47" s="6">
        <v>340</v>
      </c>
      <c r="B47" s="6" t="s">
        <v>389</v>
      </c>
      <c r="C47" s="10"/>
      <c r="D47" s="10"/>
      <c r="E47" s="10"/>
      <c r="F47" s="10"/>
    </row>
    <row r="48" spans="1:6" x14ac:dyDescent="0.25">
      <c r="A48" s="6">
        <v>341</v>
      </c>
      <c r="B48" s="32" t="s">
        <v>390</v>
      </c>
      <c r="C48" s="49"/>
      <c r="D48" s="49"/>
      <c r="E48" s="8">
        <f>'Exhibit 4'!E47</f>
        <v>0</v>
      </c>
      <c r="F48" s="8">
        <f t="shared" ref="F48:F56" si="2">+E48-D48</f>
        <v>0</v>
      </c>
    </row>
    <row r="49" spans="1:6" x14ac:dyDescent="0.25">
      <c r="A49" s="6">
        <v>342</v>
      </c>
      <c r="B49" s="32" t="s">
        <v>391</v>
      </c>
      <c r="C49" s="49"/>
      <c r="D49" s="49"/>
      <c r="E49" s="8">
        <f>'Exhibit 4'!E48</f>
        <v>0</v>
      </c>
      <c r="F49" s="8">
        <f t="shared" si="2"/>
        <v>0</v>
      </c>
    </row>
    <row r="50" spans="1:6" x14ac:dyDescent="0.25">
      <c r="A50" s="6">
        <v>343</v>
      </c>
      <c r="B50" s="32" t="s">
        <v>392</v>
      </c>
      <c r="C50" s="49"/>
      <c r="D50" s="49"/>
      <c r="E50" s="8">
        <f>'Exhibit 4'!E49</f>
        <v>0</v>
      </c>
      <c r="F50" s="8">
        <f t="shared" si="2"/>
        <v>0</v>
      </c>
    </row>
    <row r="51" spans="1:6" x14ac:dyDescent="0.25">
      <c r="A51" s="6">
        <v>344</v>
      </c>
      <c r="B51" s="32" t="s">
        <v>393</v>
      </c>
      <c r="C51" s="49"/>
      <c r="D51" s="49"/>
      <c r="E51" s="8">
        <f>'Exhibit 4'!E50</f>
        <v>0</v>
      </c>
      <c r="F51" s="8">
        <f t="shared" si="2"/>
        <v>0</v>
      </c>
    </row>
    <row r="52" spans="1:6" x14ac:dyDescent="0.25">
      <c r="A52" s="6">
        <v>345</v>
      </c>
      <c r="B52" s="32" t="s">
        <v>394</v>
      </c>
      <c r="C52" s="49"/>
      <c r="D52" s="49"/>
      <c r="E52" s="8">
        <f>'Exhibit 4'!E51</f>
        <v>0</v>
      </c>
      <c r="F52" s="8">
        <f t="shared" si="2"/>
        <v>0</v>
      </c>
    </row>
    <row r="53" spans="1:6" x14ac:dyDescent="0.25">
      <c r="A53" s="6">
        <v>346</v>
      </c>
      <c r="B53" s="32" t="s">
        <v>395</v>
      </c>
      <c r="C53" s="49"/>
      <c r="D53" s="49"/>
      <c r="E53" s="8">
        <f>'Exhibit 4'!E52</f>
        <v>0</v>
      </c>
      <c r="F53" s="8">
        <f t="shared" si="2"/>
        <v>0</v>
      </c>
    </row>
    <row r="54" spans="1:6" x14ac:dyDescent="0.25">
      <c r="A54" s="6">
        <v>347</v>
      </c>
      <c r="B54" s="32" t="s">
        <v>396</v>
      </c>
      <c r="C54" s="49"/>
      <c r="D54" s="49"/>
      <c r="E54" s="8">
        <f>'Exhibit 4'!E53</f>
        <v>0</v>
      </c>
      <c r="F54" s="8">
        <f t="shared" si="2"/>
        <v>0</v>
      </c>
    </row>
    <row r="55" spans="1:6" x14ac:dyDescent="0.25">
      <c r="A55" s="6">
        <v>348</v>
      </c>
      <c r="B55" s="32" t="s">
        <v>397</v>
      </c>
      <c r="C55" s="49"/>
      <c r="D55" s="49"/>
      <c r="E55" s="8">
        <f>'Exhibit 4'!E54</f>
        <v>0</v>
      </c>
      <c r="F55" s="8">
        <f t="shared" si="2"/>
        <v>0</v>
      </c>
    </row>
    <row r="56" spans="1:6" x14ac:dyDescent="0.25">
      <c r="A56" s="6">
        <v>349</v>
      </c>
      <c r="B56" s="32" t="s">
        <v>3</v>
      </c>
      <c r="C56" s="50"/>
      <c r="D56" s="50"/>
      <c r="E56" s="8">
        <f>'Exhibit 4'!E55</f>
        <v>0</v>
      </c>
      <c r="F56" s="9">
        <f t="shared" si="2"/>
        <v>0</v>
      </c>
    </row>
    <row r="57" spans="1:6" x14ac:dyDescent="0.25">
      <c r="B57" s="6" t="s">
        <v>398</v>
      </c>
      <c r="C57" s="9">
        <f>SUM(C48:C56)</f>
        <v>0</v>
      </c>
      <c r="D57" s="9">
        <f>SUM(D48:D56)</f>
        <v>0</v>
      </c>
      <c r="E57" s="16">
        <f>SUM(E48:E56)</f>
        <v>0</v>
      </c>
      <c r="F57" s="16">
        <f>SUM(F48:F56)</f>
        <v>0</v>
      </c>
    </row>
    <row r="58" spans="1:6" x14ac:dyDescent="0.25">
      <c r="C58" s="10"/>
      <c r="D58" s="10"/>
      <c r="E58" s="10"/>
      <c r="F58" s="10"/>
    </row>
    <row r="59" spans="1:6" x14ac:dyDescent="0.25">
      <c r="A59" s="6">
        <v>350</v>
      </c>
      <c r="B59" s="6" t="s">
        <v>400</v>
      </c>
      <c r="C59" s="10"/>
      <c r="D59" s="10"/>
      <c r="E59" s="10"/>
      <c r="F59" s="10"/>
    </row>
    <row r="60" spans="1:6" x14ac:dyDescent="0.25">
      <c r="A60" s="6">
        <v>351</v>
      </c>
      <c r="B60" s="32" t="s">
        <v>401</v>
      </c>
      <c r="C60" s="49"/>
      <c r="D60" s="49"/>
      <c r="E60" s="8">
        <f>'Exhibit 4'!E59</f>
        <v>0</v>
      </c>
      <c r="F60" s="8">
        <f>+E60-D60</f>
        <v>0</v>
      </c>
    </row>
    <row r="61" spans="1:6" x14ac:dyDescent="0.25">
      <c r="A61" s="6">
        <v>352</v>
      </c>
      <c r="B61" s="32" t="s">
        <v>402</v>
      </c>
      <c r="C61" s="49"/>
      <c r="D61" s="49"/>
      <c r="E61" s="8">
        <f>'Exhibit 4'!E60</f>
        <v>0</v>
      </c>
      <c r="F61" s="8">
        <f>+E61-D61</f>
        <v>0</v>
      </c>
    </row>
    <row r="62" spans="1:6" x14ac:dyDescent="0.25">
      <c r="A62" s="6">
        <v>353</v>
      </c>
      <c r="B62" s="32" t="s">
        <v>403</v>
      </c>
      <c r="C62" s="49"/>
      <c r="D62" s="49"/>
      <c r="E62" s="8">
        <f>'Exhibit 4'!E61</f>
        <v>0</v>
      </c>
      <c r="F62" s="8">
        <f>+E62-D62</f>
        <v>0</v>
      </c>
    </row>
    <row r="63" spans="1:6" x14ac:dyDescent="0.25">
      <c r="A63" s="6">
        <v>354</v>
      </c>
      <c r="B63" s="32" t="s">
        <v>404</v>
      </c>
      <c r="C63" s="49"/>
      <c r="D63" s="49"/>
      <c r="E63" s="8">
        <f>'Exhibit 4'!E62</f>
        <v>0</v>
      </c>
      <c r="F63" s="8">
        <f>+E63-D63</f>
        <v>0</v>
      </c>
    </row>
    <row r="64" spans="1:6" x14ac:dyDescent="0.25">
      <c r="A64" s="6">
        <v>359</v>
      </c>
      <c r="B64" s="32" t="s">
        <v>3</v>
      </c>
      <c r="C64" s="50"/>
      <c r="D64" s="50"/>
      <c r="E64" s="8">
        <f>'Exhibit 4'!E63</f>
        <v>0</v>
      </c>
      <c r="F64" s="9">
        <f>+E64-D64</f>
        <v>0</v>
      </c>
    </row>
    <row r="65" spans="1:6" x14ac:dyDescent="0.25">
      <c r="B65" s="6" t="s">
        <v>405</v>
      </c>
      <c r="C65" s="9">
        <f>SUM(C60:C64)</f>
        <v>0</v>
      </c>
      <c r="D65" s="9">
        <f>SUM(D60:D64)</f>
        <v>0</v>
      </c>
      <c r="E65" s="16">
        <f>SUM(E60:E64)</f>
        <v>0</v>
      </c>
      <c r="F65" s="16">
        <f>SUM(F60:F64)</f>
        <v>0</v>
      </c>
    </row>
    <row r="66" spans="1:6" x14ac:dyDescent="0.25">
      <c r="C66" s="10"/>
      <c r="D66" s="10"/>
      <c r="E66" s="10"/>
      <c r="F66" s="10"/>
    </row>
    <row r="67" spans="1:6" x14ac:dyDescent="0.25">
      <c r="A67" s="6">
        <v>360</v>
      </c>
      <c r="B67" s="6" t="s">
        <v>406</v>
      </c>
      <c r="C67" s="10"/>
      <c r="D67" s="10"/>
      <c r="E67" s="10"/>
      <c r="F67" s="10"/>
    </row>
    <row r="68" spans="1:6" x14ac:dyDescent="0.25">
      <c r="A68" s="6">
        <v>361</v>
      </c>
      <c r="B68" s="32" t="s">
        <v>407</v>
      </c>
      <c r="C68" s="49"/>
      <c r="D68" s="49"/>
      <c r="E68" s="8">
        <f>'Exhibit 4'!E67</f>
        <v>0</v>
      </c>
      <c r="F68" s="8">
        <f t="shared" ref="F68:F74" si="3">+E68-D68</f>
        <v>0</v>
      </c>
    </row>
    <row r="69" spans="1:6" x14ac:dyDescent="0.25">
      <c r="A69" s="6">
        <v>362</v>
      </c>
      <c r="B69" s="32" t="s">
        <v>408</v>
      </c>
      <c r="C69" s="49"/>
      <c r="D69" s="49"/>
      <c r="E69" s="8">
        <f>'Exhibit 4'!E68</f>
        <v>0</v>
      </c>
      <c r="F69" s="8">
        <f t="shared" si="3"/>
        <v>0</v>
      </c>
    </row>
    <row r="70" spans="1:6" x14ac:dyDescent="0.25">
      <c r="A70" s="6">
        <v>363</v>
      </c>
      <c r="B70" s="32" t="s">
        <v>409</v>
      </c>
      <c r="C70" s="49"/>
      <c r="D70" s="49"/>
      <c r="E70" s="8">
        <f>'Exhibit 4'!E69</f>
        <v>0</v>
      </c>
      <c r="F70" s="8">
        <f t="shared" si="3"/>
        <v>0</v>
      </c>
    </row>
    <row r="71" spans="1:6" x14ac:dyDescent="0.25">
      <c r="A71" s="6">
        <v>364</v>
      </c>
      <c r="B71" s="32" t="s">
        <v>410</v>
      </c>
      <c r="C71" s="49"/>
      <c r="D71" s="49"/>
      <c r="E71" s="8">
        <f>'Exhibit 4'!E70</f>
        <v>0</v>
      </c>
      <c r="F71" s="8">
        <f t="shared" si="3"/>
        <v>0</v>
      </c>
    </row>
    <row r="72" spans="1:6" x14ac:dyDescent="0.25">
      <c r="A72" s="6">
        <v>367</v>
      </c>
      <c r="B72" s="32" t="s">
        <v>411</v>
      </c>
      <c r="C72" s="49"/>
      <c r="D72" s="49"/>
      <c r="E72" s="8">
        <f>'Exhibit 4'!E71</f>
        <v>0</v>
      </c>
      <c r="F72" s="8">
        <f t="shared" si="3"/>
        <v>0</v>
      </c>
    </row>
    <row r="73" spans="1:6" x14ac:dyDescent="0.25">
      <c r="A73" s="6">
        <v>368</v>
      </c>
      <c r="B73" s="32" t="s">
        <v>412</v>
      </c>
      <c r="C73" s="49"/>
      <c r="D73" s="49"/>
      <c r="E73" s="8">
        <f>'Exhibit 4'!E72</f>
        <v>0</v>
      </c>
      <c r="F73" s="8">
        <f t="shared" si="3"/>
        <v>0</v>
      </c>
    </row>
    <row r="74" spans="1:6" x14ac:dyDescent="0.25">
      <c r="A74" s="6">
        <v>369</v>
      </c>
      <c r="B74" s="32" t="s">
        <v>3</v>
      </c>
      <c r="C74" s="50"/>
      <c r="D74" s="50"/>
      <c r="E74" s="8">
        <f>'Exhibit 4'!E73</f>
        <v>0</v>
      </c>
      <c r="F74" s="9">
        <f t="shared" si="3"/>
        <v>0</v>
      </c>
    </row>
    <row r="75" spans="1:6" x14ac:dyDescent="0.25">
      <c r="B75" s="6" t="s">
        <v>399</v>
      </c>
      <c r="C75" s="9">
        <f>SUM(C68:C74)</f>
        <v>0</v>
      </c>
      <c r="D75" s="9">
        <f>SUM(D68:D74)</f>
        <v>0</v>
      </c>
      <c r="E75" s="16">
        <f>SUM(E68:E74)</f>
        <v>0</v>
      </c>
      <c r="F75" s="16">
        <f>SUM(F68:F74)</f>
        <v>0</v>
      </c>
    </row>
    <row r="76" spans="1:6" x14ac:dyDescent="0.25">
      <c r="B76" s="6" t="s">
        <v>8</v>
      </c>
      <c r="C76" s="16">
        <f>+C75+C65+C57+C45+C22+C20</f>
        <v>0</v>
      </c>
      <c r="D76" s="16">
        <f>+D75+D65+D57+D45+D22+D20</f>
        <v>0</v>
      </c>
      <c r="E76" s="16">
        <f>+E75+E65+E57+E45+E22+E20</f>
        <v>0</v>
      </c>
      <c r="F76" s="16">
        <f>+F75+F65+F57+F45+F22+F20</f>
        <v>0</v>
      </c>
    </row>
    <row r="77" spans="1:6" x14ac:dyDescent="0.25">
      <c r="C77" s="10"/>
      <c r="D77" s="10"/>
      <c r="E77" s="10"/>
      <c r="F77" s="10"/>
    </row>
    <row r="78" spans="1:6" x14ac:dyDescent="0.25">
      <c r="B78" s="212" t="s">
        <v>775</v>
      </c>
      <c r="C78" s="10"/>
      <c r="D78" s="10"/>
      <c r="E78" s="10"/>
      <c r="F78" s="10"/>
    </row>
    <row r="79" spans="1:6" x14ac:dyDescent="0.25">
      <c r="A79" s="6">
        <v>410</v>
      </c>
      <c r="B79" s="6" t="s">
        <v>413</v>
      </c>
      <c r="C79" s="10"/>
      <c r="D79" s="10"/>
      <c r="E79" s="10"/>
      <c r="F79" s="10"/>
    </row>
    <row r="80" spans="1:6" x14ac:dyDescent="0.25">
      <c r="A80" s="6">
        <v>411</v>
      </c>
      <c r="B80" s="32" t="s">
        <v>414</v>
      </c>
      <c r="C80" s="49"/>
      <c r="D80" s="49"/>
      <c r="E80" s="8">
        <f>'Exhibit 4'!E79</f>
        <v>0</v>
      </c>
      <c r="F80" s="8">
        <f>+D80-E80</f>
        <v>0</v>
      </c>
    </row>
    <row r="81" spans="1:6" x14ac:dyDescent="0.25">
      <c r="A81" s="6">
        <v>411.5</v>
      </c>
      <c r="B81" s="32" t="s">
        <v>776</v>
      </c>
      <c r="C81" s="125"/>
      <c r="D81" s="125"/>
      <c r="E81" s="8"/>
      <c r="F81" s="8"/>
    </row>
    <row r="82" spans="1:6" x14ac:dyDescent="0.25">
      <c r="B82" s="96" t="s">
        <v>777</v>
      </c>
      <c r="C82" s="125"/>
      <c r="D82" s="125"/>
      <c r="E82" s="8"/>
      <c r="F82" s="8">
        <f>+D81+D82</f>
        <v>0</v>
      </c>
    </row>
    <row r="83" spans="1:6" x14ac:dyDescent="0.25">
      <c r="A83" s="6">
        <v>412</v>
      </c>
      <c r="B83" s="32" t="s">
        <v>415</v>
      </c>
      <c r="C83" s="49"/>
      <c r="D83" s="49"/>
      <c r="E83" s="8">
        <f>'Exhibit 4'!E80</f>
        <v>0</v>
      </c>
      <c r="F83" s="8">
        <f>+D83-E83</f>
        <v>0</v>
      </c>
    </row>
    <row r="84" spans="1:6" x14ac:dyDescent="0.25">
      <c r="A84" s="6">
        <v>413</v>
      </c>
      <c r="B84" s="32" t="s">
        <v>416</v>
      </c>
      <c r="C84" s="49"/>
      <c r="D84" s="49"/>
      <c r="E84" s="8">
        <f>'Exhibit 4'!E81</f>
        <v>0</v>
      </c>
      <c r="F84" s="8">
        <f>+D84-E84</f>
        <v>0</v>
      </c>
    </row>
    <row r="85" spans="1:6" x14ac:dyDescent="0.25">
      <c r="A85" s="6">
        <v>414</v>
      </c>
      <c r="B85" s="146" t="s">
        <v>417</v>
      </c>
      <c r="C85" s="49"/>
      <c r="D85" s="49"/>
      <c r="E85" s="8">
        <f>'Exhibit 4'!E82</f>
        <v>0</v>
      </c>
      <c r="F85" s="8">
        <f>+D85-E85</f>
        <v>0</v>
      </c>
    </row>
    <row r="86" spans="1:6" x14ac:dyDescent="0.25">
      <c r="A86" s="6">
        <v>419</v>
      </c>
      <c r="B86" s="32" t="s">
        <v>3</v>
      </c>
      <c r="C86" s="50"/>
      <c r="D86" s="50"/>
      <c r="E86" s="8">
        <f>'Exhibit 4'!E83</f>
        <v>0</v>
      </c>
      <c r="F86" s="9">
        <f>+D86-E86</f>
        <v>0</v>
      </c>
    </row>
    <row r="87" spans="1:6" x14ac:dyDescent="0.25">
      <c r="B87" s="6" t="s">
        <v>418</v>
      </c>
      <c r="C87" s="9">
        <f>SUM(C80:C86)</f>
        <v>0</v>
      </c>
      <c r="D87" s="9">
        <f>SUM(D80:D86)</f>
        <v>0</v>
      </c>
      <c r="E87" s="16">
        <f>SUM(E80:E86)</f>
        <v>0</v>
      </c>
      <c r="F87" s="16">
        <f>SUM(F80:F86)</f>
        <v>0</v>
      </c>
    </row>
    <row r="88" spans="1:6" x14ac:dyDescent="0.25">
      <c r="C88" s="10"/>
      <c r="D88" s="10"/>
      <c r="E88" s="10"/>
      <c r="F88" s="10"/>
    </row>
    <row r="89" spans="1:6" x14ac:dyDescent="0.25">
      <c r="A89" s="6">
        <v>420</v>
      </c>
      <c r="B89" s="6" t="s">
        <v>419</v>
      </c>
      <c r="C89" s="8"/>
      <c r="D89" s="8"/>
      <c r="E89" s="8"/>
      <c r="F89" s="8"/>
    </row>
    <row r="90" spans="1:6" x14ac:dyDescent="0.25">
      <c r="A90" s="6">
        <v>421</v>
      </c>
      <c r="B90" s="32" t="s">
        <v>420</v>
      </c>
      <c r="C90" s="49"/>
      <c r="D90" s="49"/>
      <c r="E90" s="8">
        <f>'Exhibit 4'!E87</f>
        <v>0</v>
      </c>
      <c r="F90" s="8">
        <f>+D90-E90</f>
        <v>0</v>
      </c>
    </row>
    <row r="91" spans="1:6" x14ac:dyDescent="0.25">
      <c r="A91" s="6">
        <v>422</v>
      </c>
      <c r="B91" s="32" t="s">
        <v>421</v>
      </c>
      <c r="C91" s="49"/>
      <c r="D91" s="49"/>
      <c r="E91" s="8">
        <f>'Exhibit 4'!E88</f>
        <v>0</v>
      </c>
      <c r="F91" s="8">
        <f>+D91-E91</f>
        <v>0</v>
      </c>
    </row>
    <row r="92" spans="1:6" x14ac:dyDescent="0.25">
      <c r="A92" s="6">
        <v>423</v>
      </c>
      <c r="B92" s="32" t="s">
        <v>422</v>
      </c>
      <c r="C92" s="49"/>
      <c r="D92" s="49"/>
      <c r="E92" s="8">
        <f>'Exhibit 4'!E89</f>
        <v>0</v>
      </c>
      <c r="F92" s="8">
        <f>+D92-E92</f>
        <v>0</v>
      </c>
    </row>
    <row r="93" spans="1:6" x14ac:dyDescent="0.25">
      <c r="A93" s="6">
        <v>429</v>
      </c>
      <c r="B93" s="32" t="s">
        <v>423</v>
      </c>
      <c r="C93" s="50"/>
      <c r="D93" s="50"/>
      <c r="E93" s="8">
        <f>'Exhibit 4'!E90</f>
        <v>0</v>
      </c>
      <c r="F93" s="9">
        <f>+D93-E93</f>
        <v>0</v>
      </c>
    </row>
    <row r="94" spans="1:6" x14ac:dyDescent="0.25">
      <c r="B94" s="6" t="s">
        <v>424</v>
      </c>
      <c r="C94" s="9">
        <f>SUM(C90:C93)</f>
        <v>0</v>
      </c>
      <c r="D94" s="9">
        <f>SUM(D90:D93)</f>
        <v>0</v>
      </c>
      <c r="E94" s="16">
        <f>SUM(E90:E93)</f>
        <v>0</v>
      </c>
      <c r="F94" s="16">
        <f>SUM(F90:F93)</f>
        <v>0</v>
      </c>
    </row>
    <row r="95" spans="1:6" x14ac:dyDescent="0.25">
      <c r="C95" s="10"/>
      <c r="D95" s="10"/>
      <c r="E95" s="10"/>
      <c r="F95" s="10"/>
    </row>
    <row r="96" spans="1:6" x14ac:dyDescent="0.25">
      <c r="A96" s="6">
        <v>430</v>
      </c>
      <c r="B96" s="6" t="s">
        <v>425</v>
      </c>
      <c r="C96" s="10"/>
      <c r="D96" s="10"/>
      <c r="E96" s="10"/>
      <c r="F96" s="10"/>
    </row>
    <row r="97" spans="1:6" x14ac:dyDescent="0.25">
      <c r="A97" s="6">
        <v>431</v>
      </c>
      <c r="B97" s="32" t="s">
        <v>392</v>
      </c>
      <c r="C97" s="49"/>
      <c r="D97" s="49"/>
      <c r="E97" s="8">
        <f>'Exhibit 4'!E94</f>
        <v>0</v>
      </c>
      <c r="F97" s="8">
        <f t="shared" ref="F97:F105" si="4">+D97-E97</f>
        <v>0</v>
      </c>
    </row>
    <row r="98" spans="1:6" x14ac:dyDescent="0.25">
      <c r="A98" s="6">
        <v>432</v>
      </c>
      <c r="B98" s="32" t="s">
        <v>393</v>
      </c>
      <c r="C98" s="49"/>
      <c r="D98" s="49"/>
      <c r="E98" s="8">
        <f>'Exhibit 4'!E95</f>
        <v>0</v>
      </c>
      <c r="F98" s="8">
        <f t="shared" si="4"/>
        <v>0</v>
      </c>
    </row>
    <row r="99" spans="1:6" x14ac:dyDescent="0.25">
      <c r="A99" s="6">
        <v>433</v>
      </c>
      <c r="B99" s="32" t="s">
        <v>426</v>
      </c>
      <c r="C99" s="49"/>
      <c r="D99" s="49"/>
      <c r="E99" s="8">
        <f>'Exhibit 4'!E96</f>
        <v>0</v>
      </c>
      <c r="F99" s="8">
        <f t="shared" si="4"/>
        <v>0</v>
      </c>
    </row>
    <row r="100" spans="1:6" x14ac:dyDescent="0.25">
      <c r="A100" s="6">
        <v>434</v>
      </c>
      <c r="B100" s="32" t="s">
        <v>427</v>
      </c>
      <c r="C100" s="49"/>
      <c r="D100" s="49"/>
      <c r="E100" s="8">
        <f>'Exhibit 4'!E97</f>
        <v>0</v>
      </c>
      <c r="F100" s="8">
        <f t="shared" si="4"/>
        <v>0</v>
      </c>
    </row>
    <row r="101" spans="1:6" x14ac:dyDescent="0.25">
      <c r="A101" s="6">
        <v>435</v>
      </c>
      <c r="B101" s="32" t="s">
        <v>428</v>
      </c>
      <c r="C101" s="49"/>
      <c r="D101" s="49"/>
      <c r="E101" s="8">
        <f>'Exhibit 4'!E98</f>
        <v>0</v>
      </c>
      <c r="F101" s="8">
        <f t="shared" si="4"/>
        <v>0</v>
      </c>
    </row>
    <row r="102" spans="1:6" x14ac:dyDescent="0.25">
      <c r="A102" s="6">
        <v>436</v>
      </c>
      <c r="B102" s="32" t="s">
        <v>429</v>
      </c>
      <c r="C102" s="49"/>
      <c r="D102" s="49"/>
      <c r="E102" s="8">
        <f>'Exhibit 4'!E99</f>
        <v>0</v>
      </c>
      <c r="F102" s="8">
        <f t="shared" si="4"/>
        <v>0</v>
      </c>
    </row>
    <row r="103" spans="1:6" x14ac:dyDescent="0.25">
      <c r="A103" s="6">
        <v>437</v>
      </c>
      <c r="B103" s="32" t="s">
        <v>430</v>
      </c>
      <c r="C103" s="49"/>
      <c r="D103" s="49"/>
      <c r="E103" s="8">
        <f>'Exhibit 4'!E100</f>
        <v>0</v>
      </c>
      <c r="F103" s="8">
        <f t="shared" si="4"/>
        <v>0</v>
      </c>
    </row>
    <row r="104" spans="1:6" x14ac:dyDescent="0.25">
      <c r="A104" s="6">
        <v>438</v>
      </c>
      <c r="B104" s="32" t="s">
        <v>431</v>
      </c>
      <c r="C104" s="49"/>
      <c r="D104" s="49"/>
      <c r="E104" s="8">
        <f>'Exhibit 4'!E101</f>
        <v>0</v>
      </c>
      <c r="F104" s="8">
        <f t="shared" si="4"/>
        <v>0</v>
      </c>
    </row>
    <row r="105" spans="1:6" x14ac:dyDescent="0.25">
      <c r="A105" s="6">
        <v>439</v>
      </c>
      <c r="B105" s="32" t="s">
        <v>432</v>
      </c>
      <c r="C105" s="50"/>
      <c r="D105" s="50"/>
      <c r="E105" s="8">
        <f>'Exhibit 4'!E102</f>
        <v>0</v>
      </c>
      <c r="F105" s="9">
        <f t="shared" si="4"/>
        <v>0</v>
      </c>
    </row>
    <row r="106" spans="1:6" x14ac:dyDescent="0.25">
      <c r="B106" s="145" t="s">
        <v>433</v>
      </c>
      <c r="C106" s="9">
        <f>SUM(C97:C105)</f>
        <v>0</v>
      </c>
      <c r="D106" s="9">
        <f>SUM(D97:D105)</f>
        <v>0</v>
      </c>
      <c r="E106" s="16">
        <f>SUM(E97:E105)</f>
        <v>0</v>
      </c>
      <c r="F106" s="16">
        <f>SUM(F97:F105)</f>
        <v>0</v>
      </c>
    </row>
    <row r="107" spans="1:6" x14ac:dyDescent="0.25">
      <c r="C107" s="10"/>
      <c r="D107" s="10"/>
      <c r="E107" s="10"/>
      <c r="F107" s="10"/>
    </row>
    <row r="108" spans="1:6" x14ac:dyDescent="0.25">
      <c r="A108" s="6">
        <v>440</v>
      </c>
      <c r="B108" s="6" t="s">
        <v>434</v>
      </c>
      <c r="C108" s="10"/>
      <c r="D108" s="10"/>
      <c r="E108" s="10"/>
      <c r="F108" s="10"/>
    </row>
    <row r="109" spans="1:6" x14ac:dyDescent="0.25">
      <c r="A109" s="6">
        <v>441</v>
      </c>
      <c r="B109" s="32" t="s">
        <v>394</v>
      </c>
      <c r="C109" s="49"/>
      <c r="D109" s="49"/>
      <c r="E109" s="8">
        <f>'Exhibit 4'!E106</f>
        <v>0</v>
      </c>
      <c r="F109" s="8">
        <f t="shared" ref="F109:F116" si="5">+D109-E109</f>
        <v>0</v>
      </c>
    </row>
    <row r="110" spans="1:6" x14ac:dyDescent="0.25">
      <c r="A110" s="6">
        <v>442</v>
      </c>
      <c r="B110" s="32" t="s">
        <v>435</v>
      </c>
      <c r="C110" s="49"/>
      <c r="D110" s="49"/>
      <c r="E110" s="8">
        <f>'Exhibit 4'!E107</f>
        <v>0</v>
      </c>
      <c r="F110" s="8">
        <f t="shared" si="5"/>
        <v>0</v>
      </c>
    </row>
    <row r="111" spans="1:6" x14ac:dyDescent="0.25">
      <c r="A111" s="6">
        <v>443</v>
      </c>
      <c r="B111" s="32" t="s">
        <v>436</v>
      </c>
      <c r="C111" s="49"/>
      <c r="D111" s="49"/>
      <c r="E111" s="8">
        <f>'Exhibit 4'!E108</f>
        <v>0</v>
      </c>
      <c r="F111" s="8">
        <f t="shared" si="5"/>
        <v>0</v>
      </c>
    </row>
    <row r="112" spans="1:6" x14ac:dyDescent="0.25">
      <c r="A112" s="6">
        <v>444</v>
      </c>
      <c r="B112" s="32" t="s">
        <v>437</v>
      </c>
      <c r="C112" s="49"/>
      <c r="D112" s="49"/>
      <c r="E112" s="8">
        <f>'Exhibit 4'!E109</f>
        <v>0</v>
      </c>
      <c r="F112" s="8">
        <f t="shared" si="5"/>
        <v>0</v>
      </c>
    </row>
    <row r="113" spans="1:6" x14ac:dyDescent="0.25">
      <c r="A113" s="6">
        <v>445</v>
      </c>
      <c r="B113" s="32" t="s">
        <v>438</v>
      </c>
      <c r="C113" s="49"/>
      <c r="D113" s="49"/>
      <c r="E113" s="8">
        <f>'Exhibit 4'!E110</f>
        <v>0</v>
      </c>
      <c r="F113" s="8">
        <f t="shared" si="5"/>
        <v>0</v>
      </c>
    </row>
    <row r="114" spans="1:6" x14ac:dyDescent="0.25">
      <c r="A114" s="6">
        <v>446</v>
      </c>
      <c r="B114" s="32" t="s">
        <v>396</v>
      </c>
      <c r="C114" s="49"/>
      <c r="D114" s="49"/>
      <c r="E114" s="8">
        <f>'Exhibit 4'!E111</f>
        <v>0</v>
      </c>
      <c r="F114" s="8">
        <f t="shared" si="5"/>
        <v>0</v>
      </c>
    </row>
    <row r="115" spans="1:6" x14ac:dyDescent="0.25">
      <c r="A115" s="6">
        <v>447</v>
      </c>
      <c r="B115" s="32" t="s">
        <v>439</v>
      </c>
      <c r="C115" s="49"/>
      <c r="D115" s="49"/>
      <c r="E115" s="8">
        <f>'Exhibit 4'!E112</f>
        <v>0</v>
      </c>
      <c r="F115" s="8">
        <f t="shared" si="5"/>
        <v>0</v>
      </c>
    </row>
    <row r="116" spans="1:6" x14ac:dyDescent="0.25">
      <c r="A116" s="6">
        <v>449</v>
      </c>
      <c r="B116" s="32" t="s">
        <v>3</v>
      </c>
      <c r="C116" s="50"/>
      <c r="D116" s="50"/>
      <c r="E116" s="8">
        <f>'Exhibit 4'!E113</f>
        <v>0</v>
      </c>
      <c r="F116" s="9">
        <f t="shared" si="5"/>
        <v>0</v>
      </c>
    </row>
    <row r="117" spans="1:6" x14ac:dyDescent="0.25">
      <c r="B117" s="6" t="s">
        <v>440</v>
      </c>
      <c r="C117" s="9">
        <f>SUM(C109:C116)</f>
        <v>0</v>
      </c>
      <c r="D117" s="9">
        <f>SUM(D109:D116)</f>
        <v>0</v>
      </c>
      <c r="E117" s="16">
        <f>SUM(E109:E116)</f>
        <v>0</v>
      </c>
      <c r="F117" s="16">
        <f>SUM(F109:F116)</f>
        <v>0</v>
      </c>
    </row>
    <row r="118" spans="1:6" x14ac:dyDescent="0.25">
      <c r="C118" s="10"/>
      <c r="D118" s="10"/>
      <c r="E118" s="10"/>
      <c r="F118" s="10"/>
    </row>
    <row r="119" spans="1:6" x14ac:dyDescent="0.25">
      <c r="A119" s="6">
        <v>450</v>
      </c>
      <c r="B119" s="6" t="s">
        <v>441</v>
      </c>
      <c r="C119" s="10"/>
      <c r="D119" s="10"/>
      <c r="E119" s="10"/>
      <c r="F119" s="10"/>
    </row>
    <row r="120" spans="1:6" x14ac:dyDescent="0.25">
      <c r="A120" s="6">
        <v>451</v>
      </c>
      <c r="B120" s="32" t="s">
        <v>442</v>
      </c>
      <c r="C120" s="49"/>
      <c r="D120" s="49"/>
      <c r="E120" s="8">
        <f>'Exhibit 4'!E117</f>
        <v>0</v>
      </c>
      <c r="F120" s="8">
        <f t="shared" ref="F120:F125" si="6">+D120-E120</f>
        <v>0</v>
      </c>
    </row>
    <row r="121" spans="1:6" x14ac:dyDescent="0.25">
      <c r="A121" s="6">
        <v>452</v>
      </c>
      <c r="B121" s="32" t="s">
        <v>443</v>
      </c>
      <c r="C121" s="49"/>
      <c r="D121" s="49"/>
      <c r="E121" s="8">
        <f>'Exhibit 4'!E118</f>
        <v>0</v>
      </c>
      <c r="F121" s="8">
        <f t="shared" si="6"/>
        <v>0</v>
      </c>
    </row>
    <row r="122" spans="1:6" x14ac:dyDescent="0.25">
      <c r="A122" s="6">
        <v>455</v>
      </c>
      <c r="B122" s="32" t="s">
        <v>444</v>
      </c>
      <c r="C122" s="49"/>
      <c r="D122" s="49"/>
      <c r="E122" s="8">
        <f>'Exhibit 4'!E119</f>
        <v>0</v>
      </c>
      <c r="F122" s="8">
        <f t="shared" si="6"/>
        <v>0</v>
      </c>
    </row>
    <row r="123" spans="1:6" x14ac:dyDescent="0.25">
      <c r="A123" s="6">
        <v>456</v>
      </c>
      <c r="B123" s="32" t="s">
        <v>445</v>
      </c>
      <c r="C123" s="49"/>
      <c r="D123" s="49"/>
      <c r="E123" s="8">
        <f>'Exhibit 4'!E120</f>
        <v>0</v>
      </c>
      <c r="F123" s="8">
        <f t="shared" si="6"/>
        <v>0</v>
      </c>
    </row>
    <row r="124" spans="1:6" x14ac:dyDescent="0.25">
      <c r="A124" s="6">
        <v>457</v>
      </c>
      <c r="B124" s="32" t="s">
        <v>446</v>
      </c>
      <c r="C124" s="49"/>
      <c r="D124" s="49"/>
      <c r="E124" s="8">
        <f>'Exhibit 4'!E121</f>
        <v>0</v>
      </c>
      <c r="F124" s="8">
        <f t="shared" si="6"/>
        <v>0</v>
      </c>
    </row>
    <row r="125" spans="1:6" x14ac:dyDescent="0.25">
      <c r="A125" s="6">
        <v>458</v>
      </c>
      <c r="B125" s="32" t="s">
        <v>447</v>
      </c>
      <c r="C125" s="50"/>
      <c r="D125" s="50"/>
      <c r="E125" s="8">
        <f>'Exhibit 4'!E122</f>
        <v>0</v>
      </c>
      <c r="F125" s="8">
        <f t="shared" si="6"/>
        <v>0</v>
      </c>
    </row>
    <row r="126" spans="1:6" x14ac:dyDescent="0.25">
      <c r="B126" s="6" t="s">
        <v>448</v>
      </c>
      <c r="C126" s="9">
        <f>SUM(C120:C125)</f>
        <v>0</v>
      </c>
      <c r="D126" s="9">
        <f>SUM(D120:D125)</f>
        <v>0</v>
      </c>
      <c r="E126" s="16">
        <f>SUM(E120:E125)</f>
        <v>0</v>
      </c>
      <c r="F126" s="16">
        <f>SUM(F120:F125)</f>
        <v>0</v>
      </c>
    </row>
    <row r="127" spans="1:6" x14ac:dyDescent="0.25">
      <c r="C127" s="10"/>
      <c r="D127" s="10"/>
      <c r="E127" s="10"/>
      <c r="F127" s="10"/>
    </row>
    <row r="128" spans="1:6" x14ac:dyDescent="0.25">
      <c r="A128" s="6">
        <v>460</v>
      </c>
      <c r="B128" s="6" t="s">
        <v>449</v>
      </c>
      <c r="C128" s="10"/>
      <c r="D128" s="10"/>
      <c r="E128" s="10"/>
      <c r="F128" s="10"/>
    </row>
    <row r="129" spans="1:6" x14ac:dyDescent="0.25">
      <c r="A129" s="6">
        <v>463</v>
      </c>
      <c r="B129" s="32" t="s">
        <v>694</v>
      </c>
      <c r="C129" s="49"/>
      <c r="D129" s="49"/>
      <c r="E129" s="8">
        <f>'Exhibit 4'!E126</f>
        <v>0</v>
      </c>
      <c r="F129" s="8">
        <f>+D129-E129</f>
        <v>0</v>
      </c>
    </row>
    <row r="130" spans="1:6" x14ac:dyDescent="0.25">
      <c r="A130" s="6">
        <v>465</v>
      </c>
      <c r="B130" s="32" t="s">
        <v>451</v>
      </c>
      <c r="C130" s="49"/>
      <c r="D130" s="49"/>
      <c r="E130" s="8">
        <f>'Exhibit 4'!E127</f>
        <v>0</v>
      </c>
      <c r="F130" s="8">
        <f>+D130-E130</f>
        <v>0</v>
      </c>
    </row>
    <row r="131" spans="1:6" x14ac:dyDescent="0.25">
      <c r="A131" s="6">
        <v>466</v>
      </c>
      <c r="B131" s="32" t="s">
        <v>452</v>
      </c>
      <c r="C131" s="50"/>
      <c r="D131" s="50"/>
      <c r="E131" s="8">
        <f>'Exhibit 4'!E128</f>
        <v>0</v>
      </c>
      <c r="F131" s="9">
        <f>+D131-E131</f>
        <v>0</v>
      </c>
    </row>
    <row r="132" spans="1:6" x14ac:dyDescent="0.25">
      <c r="B132" s="6" t="s">
        <v>453</v>
      </c>
      <c r="C132" s="16">
        <f>SUM(C129:C131)</f>
        <v>0</v>
      </c>
      <c r="D132" s="16">
        <f>SUM(D129:D131)</f>
        <v>0</v>
      </c>
      <c r="E132" s="16">
        <f>SUM(E129:E131)</f>
        <v>0</v>
      </c>
      <c r="F132" s="16">
        <f>SUM(F129:F131)</f>
        <v>0</v>
      </c>
    </row>
    <row r="133" spans="1:6" x14ac:dyDescent="0.25">
      <c r="C133" s="10"/>
      <c r="D133" s="10"/>
      <c r="E133" s="10"/>
      <c r="F133" s="10"/>
    </row>
    <row r="134" spans="1:6" x14ac:dyDescent="0.25">
      <c r="A134" s="6">
        <v>470</v>
      </c>
      <c r="B134" s="6" t="s">
        <v>454</v>
      </c>
      <c r="C134" s="49"/>
      <c r="D134" s="49"/>
      <c r="E134" s="8">
        <f>'Exhibit 4'!E131</f>
        <v>0</v>
      </c>
      <c r="F134" s="8">
        <f>+D134-E134</f>
        <v>0</v>
      </c>
    </row>
    <row r="135" spans="1:6" x14ac:dyDescent="0.25">
      <c r="C135" s="8"/>
      <c r="D135" s="8"/>
      <c r="E135" s="8"/>
      <c r="F135" s="8"/>
    </row>
    <row r="136" spans="1:6" x14ac:dyDescent="0.25">
      <c r="A136" s="6">
        <v>480</v>
      </c>
      <c r="B136" s="6" t="s">
        <v>455</v>
      </c>
      <c r="C136" s="49"/>
      <c r="D136" s="49"/>
      <c r="E136" s="8">
        <f>'Exhibit 4'!E133</f>
        <v>0</v>
      </c>
      <c r="F136" s="8">
        <f>+D136-E136</f>
        <v>0</v>
      </c>
    </row>
    <row r="137" spans="1:6" x14ac:dyDescent="0.25">
      <c r="C137" s="8"/>
      <c r="D137" s="8"/>
      <c r="E137" s="8"/>
      <c r="F137" s="8"/>
    </row>
    <row r="138" spans="1:6" x14ac:dyDescent="0.25">
      <c r="A138" s="6">
        <v>485</v>
      </c>
      <c r="B138" s="6" t="s">
        <v>456</v>
      </c>
      <c r="C138" s="49"/>
      <c r="D138" s="49"/>
      <c r="E138" s="8">
        <f>'Exhibit 4'!E135</f>
        <v>0</v>
      </c>
      <c r="F138" s="8">
        <f>+D138-E138</f>
        <v>0</v>
      </c>
    </row>
    <row r="139" spans="1:6" x14ac:dyDescent="0.25">
      <c r="C139" s="8"/>
      <c r="D139" s="8"/>
      <c r="E139" s="8"/>
      <c r="F139" s="8"/>
    </row>
    <row r="140" spans="1:6" x14ac:dyDescent="0.25">
      <c r="A140" s="6">
        <v>490</v>
      </c>
      <c r="B140" s="6" t="s">
        <v>457</v>
      </c>
      <c r="C140" s="10"/>
      <c r="D140" s="10"/>
      <c r="E140" s="10"/>
      <c r="F140" s="10"/>
    </row>
    <row r="141" spans="1:6" x14ac:dyDescent="0.25">
      <c r="A141" s="6">
        <v>491</v>
      </c>
      <c r="B141" s="32" t="s">
        <v>695</v>
      </c>
      <c r="C141" s="49"/>
      <c r="D141" s="49"/>
      <c r="E141" s="8">
        <f>'Exhibit 4'!E138</f>
        <v>0</v>
      </c>
      <c r="F141" s="8">
        <f>+D141-E141</f>
        <v>0</v>
      </c>
    </row>
    <row r="142" spans="1:6" x14ac:dyDescent="0.25">
      <c r="A142" s="6">
        <v>492</v>
      </c>
      <c r="B142" s="32" t="s">
        <v>459</v>
      </c>
      <c r="C142" s="49"/>
      <c r="D142" s="49"/>
      <c r="E142" s="8">
        <f>'Exhibit 4'!E139</f>
        <v>0</v>
      </c>
      <c r="F142" s="8">
        <f>+D142-E142</f>
        <v>0</v>
      </c>
    </row>
    <row r="143" spans="1:6" x14ac:dyDescent="0.25">
      <c r="A143" s="6">
        <v>493</v>
      </c>
      <c r="B143" s="32" t="s">
        <v>460</v>
      </c>
      <c r="C143" s="50"/>
      <c r="D143" s="50"/>
      <c r="E143" s="8">
        <f>'Exhibit 4'!E140</f>
        <v>0</v>
      </c>
      <c r="F143" s="9">
        <f>+D143-E143</f>
        <v>0</v>
      </c>
    </row>
    <row r="144" spans="1:6" x14ac:dyDescent="0.25">
      <c r="B144" s="6" t="s">
        <v>461</v>
      </c>
      <c r="C144" s="9">
        <f>SUM(C141:C143)</f>
        <v>0</v>
      </c>
      <c r="D144" s="9">
        <f>SUM(D141:D143)</f>
        <v>0</v>
      </c>
      <c r="E144" s="16">
        <f>SUM(E141:E143)</f>
        <v>0</v>
      </c>
      <c r="F144" s="16">
        <f>SUM(F141:F143)</f>
        <v>0</v>
      </c>
    </row>
    <row r="145" spans="1:6" x14ac:dyDescent="0.25">
      <c r="B145" s="6" t="s">
        <v>10</v>
      </c>
      <c r="C145" s="16">
        <f>+C144+C138+C136+C134+C132+C126+C117+C106+C94+C87</f>
        <v>0</v>
      </c>
      <c r="D145" s="16">
        <f>+D144+D138+D136+D134+D132+D126+D117+D106+D94+D87</f>
        <v>0</v>
      </c>
      <c r="E145" s="16">
        <f>+E144+E138+E136+E134+E132+E126+E117+E106+E94+E87</f>
        <v>0</v>
      </c>
      <c r="F145" s="16">
        <f>+F144+F138+F136+F134+F132+F126+F117+F106+F94+F87</f>
        <v>0</v>
      </c>
    </row>
    <row r="146" spans="1:6" x14ac:dyDescent="0.25">
      <c r="B146" s="6" t="s">
        <v>357</v>
      </c>
      <c r="C146" s="16">
        <f>+C76-C145</f>
        <v>0</v>
      </c>
      <c r="D146" s="16">
        <f>+D76-D145</f>
        <v>0</v>
      </c>
      <c r="E146" s="16">
        <f>+E76-E145</f>
        <v>0</v>
      </c>
      <c r="F146" s="16">
        <f>+F76+F145</f>
        <v>0</v>
      </c>
    </row>
    <row r="147" spans="1:6" x14ac:dyDescent="0.25">
      <c r="C147" s="10"/>
      <c r="D147" s="10"/>
      <c r="E147" s="10"/>
      <c r="F147" s="10"/>
    </row>
    <row r="148" spans="1:6" x14ac:dyDescent="0.25">
      <c r="B148" s="212" t="s">
        <v>11</v>
      </c>
      <c r="C148" s="10"/>
      <c r="D148" s="10"/>
      <c r="E148" s="10"/>
      <c r="F148" s="10"/>
    </row>
    <row r="149" spans="1:6" x14ac:dyDescent="0.25">
      <c r="A149" s="6">
        <v>391.01</v>
      </c>
      <c r="B149" s="32" t="s">
        <v>462</v>
      </c>
      <c r="C149" s="49"/>
      <c r="D149" s="49"/>
      <c r="E149" s="8">
        <f>'Exhibit 4'!E146</f>
        <v>0</v>
      </c>
      <c r="F149" s="8">
        <f t="shared" ref="F149:F155" si="7">+E149-D149</f>
        <v>0</v>
      </c>
    </row>
    <row r="150" spans="1:6" x14ac:dyDescent="0.25">
      <c r="A150" s="6">
        <v>511</v>
      </c>
      <c r="B150" s="32" t="s">
        <v>463</v>
      </c>
      <c r="C150" s="49"/>
      <c r="D150" s="49"/>
      <c r="E150" s="8">
        <f>'Exhibit 4'!E147</f>
        <v>0</v>
      </c>
      <c r="F150" s="8">
        <f t="shared" si="7"/>
        <v>0</v>
      </c>
    </row>
    <row r="151" spans="1:6" x14ac:dyDescent="0.25">
      <c r="A151" s="6">
        <v>512</v>
      </c>
      <c r="B151" s="32" t="s">
        <v>806</v>
      </c>
      <c r="C151" s="49"/>
      <c r="D151" s="49"/>
      <c r="E151" s="8">
        <f>'Exhibit 4'!E148</f>
        <v>0</v>
      </c>
      <c r="F151" s="8">
        <f t="shared" si="7"/>
        <v>0</v>
      </c>
    </row>
    <row r="152" spans="1:6" x14ac:dyDescent="0.25">
      <c r="A152" s="6">
        <v>513</v>
      </c>
      <c r="B152" s="32" t="s">
        <v>464</v>
      </c>
      <c r="C152" s="49"/>
      <c r="D152" s="49"/>
      <c r="E152" s="8">
        <f>'Exhibit 4'!E149</f>
        <v>0</v>
      </c>
      <c r="F152" s="8">
        <f t="shared" si="7"/>
        <v>0</v>
      </c>
    </row>
    <row r="153" spans="1:6" x14ac:dyDescent="0.25">
      <c r="A153" s="6">
        <v>391.03</v>
      </c>
      <c r="B153" s="32" t="s">
        <v>465</v>
      </c>
      <c r="C153" s="49"/>
      <c r="D153" s="49"/>
      <c r="E153" s="8">
        <f>'Exhibit 4'!E150</f>
        <v>0</v>
      </c>
      <c r="F153" s="8">
        <f t="shared" si="7"/>
        <v>0</v>
      </c>
    </row>
    <row r="154" spans="1:6" x14ac:dyDescent="0.25">
      <c r="A154" s="6">
        <v>391.04</v>
      </c>
      <c r="B154" s="32" t="s">
        <v>466</v>
      </c>
      <c r="C154" s="49"/>
      <c r="D154" s="49"/>
      <c r="E154" s="8">
        <f>'Exhibit 4'!E151</f>
        <v>0</v>
      </c>
      <c r="F154" s="8">
        <f t="shared" si="7"/>
        <v>0</v>
      </c>
    </row>
    <row r="155" spans="1:6" x14ac:dyDescent="0.25">
      <c r="A155" s="144">
        <v>391.2</v>
      </c>
      <c r="B155" s="32" t="s">
        <v>467</v>
      </c>
      <c r="C155" s="50"/>
      <c r="D155" s="50"/>
      <c r="E155" s="8">
        <f>'Exhibit 4'!E152</f>
        <v>0</v>
      </c>
      <c r="F155" s="8">
        <f t="shared" si="7"/>
        <v>0</v>
      </c>
    </row>
    <row r="156" spans="1:6" x14ac:dyDescent="0.25">
      <c r="B156" s="6" t="s">
        <v>12</v>
      </c>
      <c r="C156" s="9">
        <f>SUM(C149:C155)</f>
        <v>0</v>
      </c>
      <c r="D156" s="9">
        <f>SUM(D149:D155)</f>
        <v>0</v>
      </c>
      <c r="E156" s="16">
        <f>SUM(E149:E155)</f>
        <v>0</v>
      </c>
      <c r="F156" s="16">
        <f>SUM(F149:F155)</f>
        <v>0</v>
      </c>
    </row>
    <row r="157" spans="1:6" x14ac:dyDescent="0.25">
      <c r="C157" s="8"/>
      <c r="D157" s="8"/>
      <c r="E157" s="8"/>
      <c r="F157" s="8"/>
    </row>
    <row r="158" spans="1:6" x14ac:dyDescent="0.25">
      <c r="A158" s="6" t="s">
        <v>13</v>
      </c>
      <c r="B158" s="32" t="s">
        <v>468</v>
      </c>
      <c r="C158" s="49"/>
      <c r="D158" s="49"/>
      <c r="E158" s="8">
        <f>'Exhibit 4'!E155</f>
        <v>0</v>
      </c>
      <c r="F158" s="8">
        <f>+E158-D158</f>
        <v>0</v>
      </c>
    </row>
    <row r="159" spans="1:6" x14ac:dyDescent="0.25">
      <c r="A159" s="6" t="s">
        <v>14</v>
      </c>
      <c r="B159" s="32" t="s">
        <v>469</v>
      </c>
      <c r="C159" s="49"/>
      <c r="D159" s="49"/>
      <c r="E159" s="8">
        <f>'Exhibit 4'!E156</f>
        <v>0</v>
      </c>
      <c r="F159" s="8">
        <f>+E159-D159</f>
        <v>0</v>
      </c>
    </row>
    <row r="160" spans="1:6" x14ac:dyDescent="0.25">
      <c r="B160" s="6" t="s">
        <v>15</v>
      </c>
      <c r="C160" s="16">
        <f>+C159+C158+C156+C146</f>
        <v>0</v>
      </c>
      <c r="D160" s="16">
        <f>+D159+D158+D156+D146</f>
        <v>0</v>
      </c>
      <c r="E160" s="16">
        <f>+E159+E158+E156+E146</f>
        <v>0</v>
      </c>
      <c r="F160" s="16">
        <f>+F159+F158+F156+F146</f>
        <v>0</v>
      </c>
    </row>
    <row r="161" spans="2:6" x14ac:dyDescent="0.25">
      <c r="C161" s="8"/>
      <c r="D161" s="8"/>
      <c r="E161" s="8"/>
      <c r="F161" s="8"/>
    </row>
    <row r="162" spans="2:6" x14ac:dyDescent="0.25">
      <c r="B162" s="6" t="s">
        <v>1054</v>
      </c>
      <c r="C162" s="8">
        <f>'Exhibit 4'!E159</f>
        <v>0</v>
      </c>
      <c r="D162" s="8">
        <f>'Exhibit 4'!E159</f>
        <v>0</v>
      </c>
      <c r="E162" s="8">
        <f>'Exhibit 4'!E159</f>
        <v>0</v>
      </c>
      <c r="F162" s="8">
        <f>+E162-D162</f>
        <v>0</v>
      </c>
    </row>
    <row r="163" spans="2:6" x14ac:dyDescent="0.25">
      <c r="B163" s="6" t="s">
        <v>1055</v>
      </c>
      <c r="C163" s="125"/>
      <c r="D163" s="125"/>
      <c r="E163" s="8"/>
      <c r="F163" s="8"/>
    </row>
    <row r="164" spans="2:6" x14ac:dyDescent="0.25">
      <c r="B164" s="195" t="str">
        <f>IF(ISBLANK('Exhibit 4'!B161),"",'Exhibit 4'!B161)</f>
        <v/>
      </c>
      <c r="C164" s="8">
        <f>'Exhibit 4'!E161</f>
        <v>0</v>
      </c>
      <c r="D164" s="8">
        <f>'Exhibit 4'!E161</f>
        <v>0</v>
      </c>
      <c r="E164" s="8">
        <f>'Exhibit 4'!E161</f>
        <v>0</v>
      </c>
      <c r="F164" s="8">
        <f>+E164-D164</f>
        <v>0</v>
      </c>
    </row>
    <row r="165" spans="2:6" x14ac:dyDescent="0.25">
      <c r="B165" s="195" t="str">
        <f>IF(ISBLANK('Exhibit 4'!B162),"",'Exhibit 4'!B162)</f>
        <v/>
      </c>
      <c r="C165" s="9">
        <f>'Exhibit 4'!E162</f>
        <v>0</v>
      </c>
      <c r="D165" s="9">
        <f>'Exhibit 4'!E162</f>
        <v>0</v>
      </c>
      <c r="E165" s="9">
        <f>'Exhibit 4'!E162</f>
        <v>0</v>
      </c>
      <c r="F165" s="9">
        <f>+E165-D165</f>
        <v>0</v>
      </c>
    </row>
    <row r="166" spans="2:6" x14ac:dyDescent="0.25">
      <c r="B166" s="6" t="s">
        <v>1056</v>
      </c>
      <c r="C166" s="9">
        <f>+C165+C164+C162</f>
        <v>0</v>
      </c>
      <c r="D166" s="9">
        <f>+D165+D164+D162</f>
        <v>0</v>
      </c>
      <c r="E166" s="9">
        <f>+E165+E164+E162</f>
        <v>0</v>
      </c>
      <c r="F166" s="9">
        <f>+F165+F164+F162</f>
        <v>0</v>
      </c>
    </row>
    <row r="167" spans="2:6" ht="15.75" thickBot="1" x14ac:dyDescent="0.3">
      <c r="B167" s="6" t="s">
        <v>16</v>
      </c>
      <c r="C167" s="12">
        <f>+C166+C160</f>
        <v>0</v>
      </c>
      <c r="D167" s="12">
        <f>+D166+D160</f>
        <v>0</v>
      </c>
      <c r="E167" s="12">
        <f>+E166+E160</f>
        <v>0</v>
      </c>
      <c r="F167" s="12">
        <f>+F166+F160</f>
        <v>0</v>
      </c>
    </row>
    <row r="168" spans="2:6" ht="15.75" thickTop="1" x14ac:dyDescent="0.25">
      <c r="C168" s="10"/>
      <c r="D168" s="10"/>
      <c r="E168" s="10"/>
      <c r="F168" s="10"/>
    </row>
    <row r="169" spans="2:6" x14ac:dyDescent="0.25">
      <c r="C169" s="10"/>
      <c r="D169" s="10"/>
      <c r="E169" s="10"/>
      <c r="F169" s="10"/>
    </row>
    <row r="170" spans="2:6" x14ac:dyDescent="0.25">
      <c r="C170" s="10"/>
      <c r="D170" s="10"/>
      <c r="E170" s="10"/>
      <c r="F170" s="10"/>
    </row>
    <row r="171" spans="2:6" x14ac:dyDescent="0.25">
      <c r="C171" s="10"/>
      <c r="D171" s="10"/>
      <c r="E171" s="10"/>
      <c r="F171" s="10"/>
    </row>
    <row r="172" spans="2:6" x14ac:dyDescent="0.25">
      <c r="C172" s="10"/>
      <c r="D172" s="10"/>
      <c r="E172" s="10"/>
      <c r="F172" s="10"/>
    </row>
    <row r="173" spans="2:6" x14ac:dyDescent="0.25">
      <c r="C173" s="10"/>
      <c r="D173" s="10"/>
      <c r="E173" s="10"/>
      <c r="F173" s="10"/>
    </row>
    <row r="174" spans="2:6" x14ac:dyDescent="0.25">
      <c r="C174" s="10"/>
      <c r="D174" s="10"/>
      <c r="E174" s="10"/>
      <c r="F174" s="10"/>
    </row>
    <row r="175" spans="2:6" x14ac:dyDescent="0.25">
      <c r="B175" s="6" t="s">
        <v>17</v>
      </c>
      <c r="C175" s="10"/>
      <c r="D175" s="10"/>
      <c r="E175" s="10"/>
      <c r="F175" s="10"/>
    </row>
    <row r="176" spans="2:6" x14ac:dyDescent="0.25">
      <c r="C176" s="10"/>
      <c r="D176" s="10"/>
      <c r="E176" s="10"/>
      <c r="F176" s="10"/>
    </row>
    <row r="177" spans="3:6" x14ac:dyDescent="0.25">
      <c r="C177" s="10"/>
      <c r="D177" s="10"/>
      <c r="E177" s="10"/>
      <c r="F177" s="10"/>
    </row>
    <row r="178" spans="3:6" x14ac:dyDescent="0.25">
      <c r="C178" s="10"/>
      <c r="D178" s="10"/>
      <c r="E178" s="10"/>
      <c r="F178" s="10"/>
    </row>
    <row r="179" spans="3:6" x14ac:dyDescent="0.25">
      <c r="C179" s="10"/>
      <c r="D179" s="10"/>
      <c r="E179" s="10"/>
      <c r="F179" s="10"/>
    </row>
    <row r="180" spans="3:6" x14ac:dyDescent="0.25">
      <c r="C180" s="10"/>
      <c r="D180" s="10"/>
      <c r="E180" s="10"/>
      <c r="F180" s="10"/>
    </row>
    <row r="181" spans="3:6" x14ac:dyDescent="0.25">
      <c r="C181" s="10"/>
      <c r="D181" s="10"/>
      <c r="E181" s="10"/>
      <c r="F181" s="10"/>
    </row>
    <row r="182" spans="3:6" x14ac:dyDescent="0.25">
      <c r="C182" s="10"/>
      <c r="D182" s="10"/>
      <c r="E182" s="10"/>
      <c r="F182" s="10"/>
    </row>
    <row r="183" spans="3:6" x14ac:dyDescent="0.25">
      <c r="C183" s="10"/>
      <c r="D183" s="10"/>
      <c r="E183" s="10"/>
      <c r="F183" s="10"/>
    </row>
    <row r="184" spans="3:6" x14ac:dyDescent="0.25">
      <c r="C184" s="10"/>
      <c r="D184" s="10"/>
      <c r="E184" s="10"/>
      <c r="F184" s="10"/>
    </row>
    <row r="185" spans="3:6" x14ac:dyDescent="0.25">
      <c r="C185" s="10"/>
      <c r="D185" s="10"/>
      <c r="E185" s="10"/>
      <c r="F185" s="10"/>
    </row>
    <row r="186" spans="3:6" x14ac:dyDescent="0.25">
      <c r="C186" s="10"/>
      <c r="D186" s="10"/>
      <c r="E186" s="10"/>
      <c r="F186" s="10"/>
    </row>
    <row r="187" spans="3:6" x14ac:dyDescent="0.25">
      <c r="C187" s="10"/>
      <c r="D187" s="10"/>
      <c r="E187" s="10"/>
      <c r="F187" s="10"/>
    </row>
    <row r="188" spans="3:6" x14ac:dyDescent="0.25">
      <c r="C188" s="10"/>
      <c r="D188" s="10"/>
      <c r="E188" s="10"/>
      <c r="F188" s="10"/>
    </row>
    <row r="189" spans="3:6" x14ac:dyDescent="0.25">
      <c r="C189" s="10"/>
      <c r="D189" s="10"/>
      <c r="E189" s="10"/>
      <c r="F189" s="10"/>
    </row>
    <row r="190" spans="3:6" x14ac:dyDescent="0.25">
      <c r="C190" s="10"/>
      <c r="D190" s="10"/>
      <c r="E190" s="10"/>
      <c r="F190" s="10"/>
    </row>
    <row r="191" spans="3:6" x14ac:dyDescent="0.25">
      <c r="C191" s="10"/>
      <c r="D191" s="10"/>
      <c r="E191" s="10"/>
      <c r="F191" s="10"/>
    </row>
    <row r="192" spans="3:6" x14ac:dyDescent="0.25">
      <c r="C192" s="10"/>
      <c r="D192" s="10"/>
      <c r="E192" s="10"/>
      <c r="F192" s="10"/>
    </row>
    <row r="193" spans="3:6" x14ac:dyDescent="0.25">
      <c r="C193" s="10"/>
      <c r="D193" s="10"/>
      <c r="E193" s="10"/>
      <c r="F193" s="10"/>
    </row>
    <row r="194" spans="3:6" x14ac:dyDescent="0.25">
      <c r="C194" s="10"/>
      <c r="D194" s="10"/>
      <c r="E194" s="10"/>
      <c r="F194" s="10"/>
    </row>
    <row r="195" spans="3:6" x14ac:dyDescent="0.25">
      <c r="C195" s="10"/>
      <c r="D195" s="10"/>
      <c r="E195" s="10"/>
      <c r="F195" s="10"/>
    </row>
    <row r="196" spans="3:6" x14ac:dyDescent="0.25">
      <c r="C196" s="10"/>
      <c r="D196" s="10"/>
      <c r="E196" s="10"/>
      <c r="F196" s="10"/>
    </row>
    <row r="197" spans="3:6" x14ac:dyDescent="0.25">
      <c r="C197" s="10"/>
      <c r="D197" s="10"/>
      <c r="E197" s="10"/>
      <c r="F197" s="10"/>
    </row>
    <row r="198" spans="3:6" x14ac:dyDescent="0.25">
      <c r="C198" s="10"/>
      <c r="D198" s="10"/>
      <c r="E198" s="10"/>
      <c r="F198" s="10"/>
    </row>
    <row r="199" spans="3:6" x14ac:dyDescent="0.25">
      <c r="C199" s="10"/>
      <c r="D199" s="10"/>
      <c r="E199" s="10"/>
      <c r="F199" s="10"/>
    </row>
    <row r="200" spans="3:6" x14ac:dyDescent="0.25">
      <c r="C200" s="10"/>
      <c r="D200" s="10"/>
      <c r="E200" s="10"/>
      <c r="F200" s="10"/>
    </row>
    <row r="201" spans="3:6" x14ac:dyDescent="0.25">
      <c r="C201" s="10"/>
      <c r="D201" s="10"/>
      <c r="E201" s="10"/>
      <c r="F201" s="10"/>
    </row>
    <row r="202" spans="3:6" x14ac:dyDescent="0.25">
      <c r="C202" s="10"/>
      <c r="D202" s="10"/>
      <c r="E202" s="10"/>
      <c r="F202" s="10"/>
    </row>
    <row r="203" spans="3:6" x14ac:dyDescent="0.25">
      <c r="C203" s="10"/>
      <c r="D203" s="10"/>
      <c r="E203" s="10"/>
      <c r="F203" s="10"/>
    </row>
    <row r="204" spans="3:6" x14ac:dyDescent="0.25">
      <c r="C204" s="10"/>
      <c r="D204" s="10"/>
      <c r="E204" s="10"/>
      <c r="F204" s="10"/>
    </row>
    <row r="205" spans="3:6" x14ac:dyDescent="0.25">
      <c r="C205" s="10"/>
      <c r="D205" s="10"/>
      <c r="E205" s="10"/>
      <c r="F205" s="10"/>
    </row>
    <row r="206" spans="3:6" x14ac:dyDescent="0.25">
      <c r="C206" s="10"/>
      <c r="D206" s="10"/>
      <c r="E206" s="10"/>
      <c r="F206" s="10"/>
    </row>
    <row r="207" spans="3:6" x14ac:dyDescent="0.25">
      <c r="C207" s="10"/>
      <c r="D207" s="10"/>
      <c r="E207" s="10"/>
      <c r="F207" s="10"/>
    </row>
    <row r="208" spans="3:6" x14ac:dyDescent="0.25">
      <c r="C208" s="10"/>
      <c r="D208" s="10"/>
      <c r="E208" s="10"/>
      <c r="F208" s="10"/>
    </row>
    <row r="209" spans="3:6" x14ac:dyDescent="0.25">
      <c r="C209" s="10"/>
      <c r="D209" s="10"/>
      <c r="E209" s="10"/>
      <c r="F209" s="10"/>
    </row>
    <row r="210" spans="3:6" x14ac:dyDescent="0.25">
      <c r="C210" s="10"/>
      <c r="D210" s="10"/>
      <c r="E210" s="10"/>
      <c r="F210" s="10"/>
    </row>
    <row r="211" spans="3:6" x14ac:dyDescent="0.25">
      <c r="C211" s="10"/>
      <c r="D211" s="10"/>
      <c r="E211" s="10"/>
      <c r="F211" s="10"/>
    </row>
    <row r="212" spans="3:6" x14ac:dyDescent="0.25">
      <c r="C212" s="10"/>
      <c r="D212" s="10"/>
      <c r="E212" s="10"/>
      <c r="F212" s="10"/>
    </row>
    <row r="213" spans="3:6" x14ac:dyDescent="0.25">
      <c r="C213" s="10"/>
      <c r="D213" s="10"/>
      <c r="E213" s="10"/>
      <c r="F213" s="10"/>
    </row>
    <row r="214" spans="3:6" x14ac:dyDescent="0.25">
      <c r="C214" s="10"/>
      <c r="D214" s="10"/>
      <c r="E214" s="10"/>
      <c r="F214" s="10"/>
    </row>
    <row r="215" spans="3:6" x14ac:dyDescent="0.25">
      <c r="C215" s="10"/>
      <c r="D215" s="10"/>
      <c r="E215" s="10"/>
      <c r="F215" s="10"/>
    </row>
    <row r="216" spans="3:6" x14ac:dyDescent="0.25">
      <c r="C216" s="10"/>
      <c r="D216" s="10"/>
      <c r="E216" s="10"/>
      <c r="F216" s="10"/>
    </row>
    <row r="217" spans="3:6" x14ac:dyDescent="0.25">
      <c r="C217" s="10"/>
      <c r="D217" s="10"/>
      <c r="E217" s="10"/>
      <c r="F217" s="10"/>
    </row>
    <row r="218" spans="3:6" x14ac:dyDescent="0.25">
      <c r="C218" s="10"/>
      <c r="D218" s="10"/>
      <c r="E218" s="10"/>
      <c r="F218" s="10"/>
    </row>
    <row r="219" spans="3:6" x14ac:dyDescent="0.25">
      <c r="C219" s="10"/>
      <c r="D219" s="10"/>
      <c r="E219" s="10"/>
      <c r="F219" s="10"/>
    </row>
    <row r="220" spans="3:6" x14ac:dyDescent="0.25">
      <c r="C220" s="10"/>
      <c r="D220" s="10"/>
      <c r="E220" s="10"/>
      <c r="F220" s="10"/>
    </row>
    <row r="221" spans="3:6" x14ac:dyDescent="0.25">
      <c r="C221" s="10"/>
      <c r="D221" s="10"/>
      <c r="E221" s="10"/>
      <c r="F221" s="10"/>
    </row>
    <row r="222" spans="3:6" x14ac:dyDescent="0.25">
      <c r="C222" s="10"/>
      <c r="D222" s="10"/>
      <c r="E222" s="10"/>
      <c r="F222" s="10"/>
    </row>
    <row r="223" spans="3:6" x14ac:dyDescent="0.25">
      <c r="C223" s="10"/>
      <c r="D223" s="10"/>
      <c r="E223" s="10"/>
      <c r="F223" s="10"/>
    </row>
    <row r="224" spans="3:6" x14ac:dyDescent="0.25">
      <c r="C224" s="10"/>
      <c r="D224" s="10"/>
      <c r="E224" s="10"/>
      <c r="F224" s="10"/>
    </row>
    <row r="225" spans="3:6" x14ac:dyDescent="0.25">
      <c r="C225" s="10"/>
      <c r="D225" s="10"/>
      <c r="E225" s="10"/>
      <c r="F225" s="10"/>
    </row>
    <row r="226" spans="3:6" x14ac:dyDescent="0.25">
      <c r="C226" s="10"/>
      <c r="D226" s="10"/>
      <c r="E226" s="10"/>
      <c r="F226" s="10"/>
    </row>
    <row r="227" spans="3:6" x14ac:dyDescent="0.25">
      <c r="C227" s="10"/>
      <c r="D227" s="10"/>
      <c r="E227" s="10"/>
      <c r="F227" s="10"/>
    </row>
    <row r="228" spans="3:6" x14ac:dyDescent="0.25">
      <c r="C228" s="10"/>
      <c r="D228" s="10"/>
      <c r="E228" s="10"/>
      <c r="F228" s="10"/>
    </row>
    <row r="229" spans="3:6" x14ac:dyDescent="0.25">
      <c r="C229" s="10"/>
      <c r="D229" s="10"/>
      <c r="E229" s="10"/>
      <c r="F229" s="10"/>
    </row>
    <row r="230" spans="3:6" x14ac:dyDescent="0.25">
      <c r="C230" s="10"/>
      <c r="D230" s="10"/>
      <c r="E230" s="10"/>
      <c r="F230" s="10"/>
    </row>
    <row r="231" spans="3:6" x14ac:dyDescent="0.25">
      <c r="C231" s="10"/>
      <c r="D231" s="10"/>
      <c r="E231" s="10"/>
      <c r="F231" s="10"/>
    </row>
    <row r="232" spans="3:6" x14ac:dyDescent="0.25">
      <c r="C232" s="10"/>
      <c r="D232" s="10"/>
      <c r="E232" s="10"/>
      <c r="F232" s="10"/>
    </row>
    <row r="233" spans="3:6" x14ac:dyDescent="0.25">
      <c r="C233" s="10"/>
      <c r="D233" s="10"/>
      <c r="E233" s="10"/>
      <c r="F233" s="10"/>
    </row>
    <row r="234" spans="3:6" x14ac:dyDescent="0.25">
      <c r="C234" s="10"/>
      <c r="D234" s="10"/>
      <c r="E234" s="10"/>
      <c r="F234" s="10"/>
    </row>
    <row r="235" spans="3:6" x14ac:dyDescent="0.25">
      <c r="C235" s="10"/>
      <c r="D235" s="10"/>
      <c r="E235" s="10"/>
      <c r="F235" s="10"/>
    </row>
    <row r="236" spans="3:6" x14ac:dyDescent="0.25">
      <c r="C236" s="10"/>
      <c r="D236" s="10"/>
      <c r="E236" s="10"/>
      <c r="F236" s="10"/>
    </row>
    <row r="237" spans="3:6" x14ac:dyDescent="0.25">
      <c r="C237" s="10"/>
      <c r="D237" s="10"/>
      <c r="E237" s="10"/>
      <c r="F237" s="10"/>
    </row>
    <row r="238" spans="3:6" x14ac:dyDescent="0.25">
      <c r="C238" s="10"/>
      <c r="D238" s="10"/>
      <c r="E238" s="10"/>
      <c r="F238" s="10"/>
    </row>
    <row r="239" spans="3:6" x14ac:dyDescent="0.25">
      <c r="C239" s="10"/>
      <c r="D239" s="10"/>
      <c r="E239" s="10"/>
      <c r="F239" s="10"/>
    </row>
    <row r="240" spans="3:6" x14ac:dyDescent="0.25">
      <c r="C240" s="10"/>
      <c r="D240" s="10"/>
      <c r="E240" s="10"/>
      <c r="F240" s="10"/>
    </row>
    <row r="241" spans="3:6" x14ac:dyDescent="0.25">
      <c r="C241" s="10"/>
      <c r="D241" s="10"/>
      <c r="E241" s="10"/>
      <c r="F241" s="10"/>
    </row>
    <row r="242" spans="3:6" x14ac:dyDescent="0.25">
      <c r="C242" s="10"/>
      <c r="D242" s="10"/>
      <c r="E242" s="10"/>
      <c r="F242" s="10"/>
    </row>
    <row r="243" spans="3:6" x14ac:dyDescent="0.25">
      <c r="C243" s="10"/>
      <c r="D243" s="10"/>
      <c r="E243" s="10"/>
      <c r="F243" s="10"/>
    </row>
    <row r="244" spans="3:6" x14ac:dyDescent="0.25">
      <c r="C244" s="10"/>
      <c r="D244" s="10"/>
      <c r="E244" s="10"/>
      <c r="F244" s="10"/>
    </row>
    <row r="245" spans="3:6" x14ac:dyDescent="0.25">
      <c r="C245" s="10"/>
      <c r="D245" s="10"/>
      <c r="E245" s="10"/>
      <c r="F245" s="10"/>
    </row>
    <row r="246" spans="3:6" x14ac:dyDescent="0.25">
      <c r="C246" s="10"/>
      <c r="D246" s="10"/>
      <c r="E246" s="10"/>
      <c r="F246" s="10"/>
    </row>
    <row r="247" spans="3:6" x14ac:dyDescent="0.25">
      <c r="C247" s="10"/>
      <c r="D247" s="10"/>
      <c r="E247" s="10"/>
      <c r="F247" s="10"/>
    </row>
    <row r="248" spans="3:6" x14ac:dyDescent="0.25">
      <c r="C248" s="10"/>
      <c r="D248" s="10"/>
      <c r="E248" s="10"/>
      <c r="F248" s="10"/>
    </row>
    <row r="249" spans="3:6" x14ac:dyDescent="0.25">
      <c r="C249" s="10"/>
      <c r="D249" s="10"/>
      <c r="E249" s="10"/>
      <c r="F249" s="10"/>
    </row>
    <row r="250" spans="3:6" x14ac:dyDescent="0.25">
      <c r="C250" s="10"/>
      <c r="D250" s="10"/>
      <c r="E250" s="10"/>
      <c r="F250" s="10"/>
    </row>
    <row r="251" spans="3:6" x14ac:dyDescent="0.25">
      <c r="C251" s="10"/>
      <c r="D251" s="10"/>
      <c r="E251" s="10"/>
      <c r="F251" s="10"/>
    </row>
    <row r="252" spans="3:6" x14ac:dyDescent="0.25">
      <c r="C252" s="10"/>
      <c r="D252" s="10"/>
      <c r="E252" s="10"/>
      <c r="F252" s="10"/>
    </row>
    <row r="253" spans="3:6" x14ac:dyDescent="0.25">
      <c r="C253" s="10"/>
      <c r="D253" s="10"/>
      <c r="E253" s="10"/>
      <c r="F253" s="10"/>
    </row>
    <row r="254" spans="3:6" x14ac:dyDescent="0.25">
      <c r="C254" s="10"/>
      <c r="D254" s="10"/>
      <c r="E254" s="10"/>
      <c r="F254" s="10"/>
    </row>
    <row r="255" spans="3:6" x14ac:dyDescent="0.25">
      <c r="C255" s="10"/>
      <c r="D255" s="10"/>
      <c r="E255" s="10"/>
      <c r="F255" s="10"/>
    </row>
    <row r="256" spans="3:6" x14ac:dyDescent="0.25">
      <c r="C256" s="10"/>
      <c r="D256" s="10"/>
      <c r="E256" s="10"/>
      <c r="F256" s="10"/>
    </row>
    <row r="257" spans="3:6" x14ac:dyDescent="0.25">
      <c r="C257" s="10"/>
      <c r="D257" s="10"/>
      <c r="E257" s="10"/>
      <c r="F257" s="10"/>
    </row>
    <row r="258" spans="3:6" x14ac:dyDescent="0.25">
      <c r="C258" s="10"/>
      <c r="D258" s="10"/>
      <c r="E258" s="10"/>
      <c r="F258" s="10"/>
    </row>
    <row r="259" spans="3:6" x14ac:dyDescent="0.25">
      <c r="C259" s="10"/>
      <c r="D259" s="10"/>
      <c r="E259" s="10"/>
      <c r="F259" s="10"/>
    </row>
    <row r="260" spans="3:6" x14ac:dyDescent="0.25">
      <c r="C260" s="10"/>
      <c r="D260" s="10"/>
      <c r="E260" s="10"/>
      <c r="F260" s="10"/>
    </row>
    <row r="261" spans="3:6" x14ac:dyDescent="0.25">
      <c r="C261" s="10"/>
      <c r="D261" s="10"/>
      <c r="E261" s="10"/>
      <c r="F261" s="10"/>
    </row>
    <row r="262" spans="3:6" x14ac:dyDescent="0.25">
      <c r="C262" s="10"/>
      <c r="D262" s="10"/>
      <c r="E262" s="10"/>
      <c r="F262" s="10"/>
    </row>
    <row r="263" spans="3:6" x14ac:dyDescent="0.25">
      <c r="C263" s="10"/>
      <c r="D263" s="10"/>
      <c r="E263" s="10"/>
      <c r="F263" s="10"/>
    </row>
    <row r="264" spans="3:6" x14ac:dyDescent="0.25">
      <c r="C264" s="10"/>
      <c r="D264" s="10"/>
      <c r="E264" s="10"/>
      <c r="F264" s="10"/>
    </row>
    <row r="265" spans="3:6" x14ac:dyDescent="0.25">
      <c r="C265" s="10"/>
      <c r="D265" s="10"/>
      <c r="E265" s="10"/>
      <c r="F265" s="10"/>
    </row>
    <row r="266" spans="3:6" x14ac:dyDescent="0.25">
      <c r="C266" s="10"/>
      <c r="D266" s="10"/>
      <c r="E266" s="10"/>
      <c r="F266" s="10"/>
    </row>
    <row r="267" spans="3:6" x14ac:dyDescent="0.25">
      <c r="C267" s="10"/>
      <c r="D267" s="10"/>
      <c r="E267" s="10"/>
      <c r="F267" s="10"/>
    </row>
    <row r="268" spans="3:6" x14ac:dyDescent="0.25">
      <c r="C268" s="10"/>
      <c r="D268" s="10"/>
      <c r="E268" s="10"/>
      <c r="F268" s="10"/>
    </row>
    <row r="269" spans="3:6" x14ac:dyDescent="0.25">
      <c r="C269" s="10"/>
      <c r="D269" s="10"/>
      <c r="E269" s="10"/>
      <c r="F269" s="10"/>
    </row>
    <row r="270" spans="3:6" x14ac:dyDescent="0.25">
      <c r="C270" s="10"/>
      <c r="D270" s="10"/>
      <c r="E270" s="10"/>
      <c r="F270" s="10"/>
    </row>
    <row r="271" spans="3:6" x14ac:dyDescent="0.25">
      <c r="C271" s="10"/>
      <c r="D271" s="10"/>
      <c r="E271" s="10"/>
      <c r="F271" s="10"/>
    </row>
    <row r="272" spans="3:6" x14ac:dyDescent="0.25">
      <c r="C272" s="10"/>
      <c r="D272" s="10"/>
      <c r="E272" s="10"/>
      <c r="F272" s="10"/>
    </row>
    <row r="273" spans="3:6" x14ac:dyDescent="0.25">
      <c r="C273" s="10"/>
      <c r="D273" s="10"/>
      <c r="E273" s="10"/>
      <c r="F273" s="10"/>
    </row>
    <row r="274" spans="3:6" x14ac:dyDescent="0.25">
      <c r="C274" s="10"/>
      <c r="D274" s="10"/>
      <c r="E274" s="10"/>
      <c r="F274" s="10"/>
    </row>
    <row r="275" spans="3:6" x14ac:dyDescent="0.25">
      <c r="C275" s="10"/>
      <c r="D275" s="10"/>
      <c r="E275" s="10"/>
      <c r="F275" s="10"/>
    </row>
    <row r="276" spans="3:6" x14ac:dyDescent="0.25">
      <c r="C276" s="10"/>
      <c r="D276" s="10"/>
      <c r="E276" s="10"/>
      <c r="F276" s="10"/>
    </row>
    <row r="277" spans="3:6" x14ac:dyDescent="0.25">
      <c r="C277" s="10"/>
      <c r="D277" s="10"/>
      <c r="E277" s="10"/>
      <c r="F277" s="10"/>
    </row>
    <row r="278" spans="3:6" x14ac:dyDescent="0.25">
      <c r="C278" s="10"/>
      <c r="D278" s="10"/>
      <c r="E278" s="10"/>
      <c r="F278" s="10"/>
    </row>
    <row r="279" spans="3:6" x14ac:dyDescent="0.25">
      <c r="C279" s="10"/>
      <c r="D279" s="10"/>
      <c r="E279" s="10"/>
      <c r="F279" s="10"/>
    </row>
    <row r="280" spans="3:6" x14ac:dyDescent="0.25">
      <c r="C280" s="10"/>
      <c r="D280" s="10"/>
      <c r="E280" s="10"/>
      <c r="F280" s="10"/>
    </row>
    <row r="281" spans="3:6" x14ac:dyDescent="0.25">
      <c r="C281" s="10"/>
      <c r="D281" s="10"/>
      <c r="E281" s="10"/>
      <c r="F281" s="10"/>
    </row>
    <row r="282" spans="3:6" x14ac:dyDescent="0.25">
      <c r="C282" s="10"/>
      <c r="D282" s="10"/>
      <c r="E282" s="10"/>
      <c r="F282" s="10"/>
    </row>
    <row r="283" spans="3:6" x14ac:dyDescent="0.25">
      <c r="C283" s="10"/>
      <c r="D283" s="10"/>
      <c r="E283" s="10"/>
      <c r="F283" s="10"/>
    </row>
    <row r="284" spans="3:6" x14ac:dyDescent="0.25">
      <c r="C284" s="10"/>
      <c r="D284" s="10"/>
      <c r="E284" s="10"/>
      <c r="F284" s="10"/>
    </row>
    <row r="285" spans="3:6" x14ac:dyDescent="0.25">
      <c r="C285" s="10"/>
      <c r="D285" s="10"/>
      <c r="E285" s="10"/>
      <c r="F285" s="10"/>
    </row>
    <row r="286" spans="3:6" x14ac:dyDescent="0.25">
      <c r="C286" s="10"/>
      <c r="D286" s="10"/>
      <c r="E286" s="10"/>
      <c r="F286" s="10"/>
    </row>
    <row r="287" spans="3:6" x14ac:dyDescent="0.25">
      <c r="C287" s="10"/>
      <c r="D287" s="10"/>
      <c r="E287" s="10"/>
      <c r="F287" s="10"/>
    </row>
    <row r="288" spans="3:6" x14ac:dyDescent="0.25">
      <c r="C288" s="10"/>
      <c r="D288" s="10"/>
      <c r="E288" s="10"/>
      <c r="F288" s="10"/>
    </row>
    <row r="289" spans="3:6" x14ac:dyDescent="0.25">
      <c r="C289" s="10"/>
      <c r="D289" s="10"/>
      <c r="E289" s="10"/>
      <c r="F289" s="10"/>
    </row>
    <row r="290" spans="3:6" x14ac:dyDescent="0.25">
      <c r="C290" s="10"/>
      <c r="D290" s="10"/>
      <c r="E290" s="10"/>
      <c r="F290" s="10"/>
    </row>
    <row r="291" spans="3:6" x14ac:dyDescent="0.25">
      <c r="C291" s="10"/>
      <c r="D291" s="10"/>
      <c r="E291" s="10"/>
      <c r="F291" s="10"/>
    </row>
    <row r="292" spans="3:6" x14ac:dyDescent="0.25">
      <c r="C292" s="10"/>
      <c r="D292" s="10"/>
      <c r="E292" s="10"/>
      <c r="F292" s="10"/>
    </row>
    <row r="293" spans="3:6" x14ac:dyDescent="0.25">
      <c r="C293" s="10"/>
      <c r="D293" s="10"/>
      <c r="E293" s="10"/>
      <c r="F293" s="10"/>
    </row>
    <row r="294" spans="3:6" x14ac:dyDescent="0.25">
      <c r="C294" s="10"/>
      <c r="D294" s="10"/>
      <c r="E294" s="10"/>
      <c r="F294" s="10"/>
    </row>
    <row r="295" spans="3:6" x14ac:dyDescent="0.25">
      <c r="C295" s="10"/>
      <c r="D295" s="10"/>
      <c r="E295" s="10"/>
      <c r="F295" s="10"/>
    </row>
    <row r="296" spans="3:6" x14ac:dyDescent="0.25">
      <c r="C296" s="10"/>
      <c r="D296" s="10"/>
      <c r="E296" s="10"/>
      <c r="F296" s="10"/>
    </row>
    <row r="297" spans="3:6" x14ac:dyDescent="0.25">
      <c r="C297" s="10"/>
      <c r="D297" s="10"/>
      <c r="E297" s="10"/>
      <c r="F297" s="10"/>
    </row>
    <row r="298" spans="3:6" x14ac:dyDescent="0.25">
      <c r="C298" s="10"/>
      <c r="D298" s="10"/>
      <c r="E298" s="10"/>
      <c r="F298" s="10"/>
    </row>
    <row r="299" spans="3:6" x14ac:dyDescent="0.25">
      <c r="C299" s="10"/>
      <c r="D299" s="10"/>
      <c r="E299" s="10"/>
      <c r="F299" s="10"/>
    </row>
    <row r="300" spans="3:6" x14ac:dyDescent="0.25">
      <c r="C300" s="10"/>
      <c r="D300" s="10"/>
      <c r="E300" s="10"/>
      <c r="F300" s="10"/>
    </row>
    <row r="301" spans="3:6" x14ac:dyDescent="0.25">
      <c r="C301" s="10"/>
      <c r="D301" s="10"/>
      <c r="E301" s="10"/>
      <c r="F301" s="10"/>
    </row>
    <row r="302" spans="3:6" x14ac:dyDescent="0.25">
      <c r="C302" s="10"/>
      <c r="D302" s="10"/>
      <c r="E302" s="10"/>
      <c r="F302" s="10"/>
    </row>
    <row r="303" spans="3:6" x14ac:dyDescent="0.25">
      <c r="C303" s="10"/>
      <c r="D303" s="10"/>
      <c r="E303" s="10"/>
      <c r="F303" s="10"/>
    </row>
    <row r="304" spans="3:6" x14ac:dyDescent="0.25">
      <c r="C304" s="10"/>
      <c r="D304" s="10"/>
      <c r="E304" s="10"/>
      <c r="F304" s="10"/>
    </row>
    <row r="305" spans="3:6" x14ac:dyDescent="0.25">
      <c r="C305" s="10"/>
      <c r="D305" s="10"/>
      <c r="E305" s="10"/>
      <c r="F305" s="10"/>
    </row>
    <row r="306" spans="3:6" x14ac:dyDescent="0.25">
      <c r="C306" s="10"/>
      <c r="D306" s="10"/>
      <c r="E306" s="10"/>
      <c r="F306" s="10"/>
    </row>
    <row r="307" spans="3:6" x14ac:dyDescent="0.25">
      <c r="C307" s="10"/>
      <c r="D307" s="10"/>
      <c r="E307" s="10"/>
      <c r="F307" s="10"/>
    </row>
    <row r="308" spans="3:6" x14ac:dyDescent="0.25">
      <c r="C308" s="10"/>
      <c r="D308" s="10"/>
      <c r="E308" s="10"/>
      <c r="F308" s="10"/>
    </row>
    <row r="309" spans="3:6" x14ac:dyDescent="0.25">
      <c r="C309" s="10"/>
      <c r="D309" s="10"/>
      <c r="E309" s="10"/>
      <c r="F309" s="10"/>
    </row>
    <row r="310" spans="3:6" x14ac:dyDescent="0.25">
      <c r="C310" s="10"/>
      <c r="D310" s="10"/>
      <c r="E310" s="10"/>
      <c r="F310" s="10"/>
    </row>
    <row r="311" spans="3:6" x14ac:dyDescent="0.25">
      <c r="C311" s="10"/>
      <c r="D311" s="10"/>
      <c r="E311" s="10"/>
      <c r="F311" s="10"/>
    </row>
    <row r="312" spans="3:6" x14ac:dyDescent="0.25">
      <c r="C312" s="10"/>
      <c r="D312" s="10"/>
      <c r="E312" s="10"/>
      <c r="F312" s="10"/>
    </row>
    <row r="313" spans="3:6" x14ac:dyDescent="0.25">
      <c r="C313" s="10"/>
      <c r="D313" s="10"/>
      <c r="E313" s="10"/>
      <c r="F313" s="10"/>
    </row>
    <row r="314" spans="3:6" x14ac:dyDescent="0.25">
      <c r="C314" s="10"/>
      <c r="D314" s="10"/>
      <c r="E314" s="10"/>
      <c r="F314" s="10"/>
    </row>
    <row r="315" spans="3:6" x14ac:dyDescent="0.25">
      <c r="C315" s="10"/>
      <c r="D315" s="10"/>
      <c r="E315" s="10"/>
      <c r="F315" s="10"/>
    </row>
    <row r="316" spans="3:6" x14ac:dyDescent="0.25">
      <c r="C316" s="10"/>
      <c r="D316" s="10"/>
      <c r="E316" s="10"/>
      <c r="F316" s="10"/>
    </row>
    <row r="317" spans="3:6" x14ac:dyDescent="0.25">
      <c r="C317" s="10"/>
      <c r="D317" s="10"/>
      <c r="E317" s="10"/>
      <c r="F317" s="10"/>
    </row>
    <row r="318" spans="3:6" x14ac:dyDescent="0.25">
      <c r="C318" s="10"/>
      <c r="D318" s="10"/>
      <c r="E318" s="10"/>
      <c r="F318" s="10"/>
    </row>
    <row r="319" spans="3:6" x14ac:dyDescent="0.25">
      <c r="C319" s="10"/>
      <c r="D319" s="10"/>
      <c r="E319" s="10"/>
      <c r="F319" s="10"/>
    </row>
    <row r="320" spans="3:6" x14ac:dyDescent="0.25">
      <c r="C320" s="10"/>
      <c r="D320" s="10"/>
      <c r="E320" s="10"/>
      <c r="F320" s="10"/>
    </row>
    <row r="321" spans="3:6" x14ac:dyDescent="0.25">
      <c r="C321" s="10"/>
      <c r="D321" s="10"/>
      <c r="E321" s="10"/>
      <c r="F321" s="10"/>
    </row>
    <row r="322" spans="3:6" x14ac:dyDescent="0.25">
      <c r="C322" s="10"/>
      <c r="D322" s="10"/>
      <c r="E322" s="10"/>
      <c r="F322" s="10"/>
    </row>
    <row r="323" spans="3:6" x14ac:dyDescent="0.25">
      <c r="C323" s="10"/>
      <c r="D323" s="10"/>
      <c r="E323" s="10"/>
      <c r="F323" s="10"/>
    </row>
    <row r="324" spans="3:6" x14ac:dyDescent="0.25">
      <c r="C324" s="10"/>
      <c r="D324" s="10"/>
      <c r="E324" s="10"/>
      <c r="F324" s="10"/>
    </row>
    <row r="325" spans="3:6" x14ac:dyDescent="0.25">
      <c r="C325" s="10"/>
      <c r="D325" s="10"/>
      <c r="E325" s="10"/>
      <c r="F325" s="10"/>
    </row>
    <row r="326" spans="3:6" x14ac:dyDescent="0.25">
      <c r="C326" s="10"/>
      <c r="D326" s="10"/>
      <c r="E326" s="10"/>
      <c r="F326" s="10"/>
    </row>
    <row r="327" spans="3:6" x14ac:dyDescent="0.25">
      <c r="C327" s="10"/>
      <c r="D327" s="10"/>
      <c r="E327" s="10"/>
      <c r="F327" s="10"/>
    </row>
    <row r="328" spans="3:6" x14ac:dyDescent="0.25">
      <c r="C328" s="10"/>
      <c r="D328" s="10"/>
      <c r="E328" s="10"/>
      <c r="F328" s="10"/>
    </row>
    <row r="329" spans="3:6" x14ac:dyDescent="0.25">
      <c r="C329" s="10"/>
      <c r="D329" s="10"/>
      <c r="E329" s="10"/>
      <c r="F329" s="10"/>
    </row>
    <row r="330" spans="3:6" x14ac:dyDescent="0.25">
      <c r="C330" s="10"/>
      <c r="D330" s="10"/>
      <c r="E330" s="10"/>
      <c r="F330" s="10"/>
    </row>
    <row r="331" spans="3:6" x14ac:dyDescent="0.25">
      <c r="C331" s="10"/>
      <c r="D331" s="10"/>
      <c r="E331" s="10"/>
      <c r="F331" s="10"/>
    </row>
    <row r="332" spans="3:6" x14ac:dyDescent="0.25">
      <c r="C332" s="10"/>
      <c r="D332" s="10"/>
      <c r="E332" s="10"/>
      <c r="F332" s="10"/>
    </row>
    <row r="333" spans="3:6" x14ac:dyDescent="0.25">
      <c r="C333" s="10"/>
      <c r="D333" s="10"/>
      <c r="E333" s="10"/>
      <c r="F333" s="10"/>
    </row>
    <row r="334" spans="3:6" x14ac:dyDescent="0.25">
      <c r="C334" s="10"/>
      <c r="D334" s="10"/>
      <c r="E334" s="10"/>
      <c r="F334" s="10"/>
    </row>
    <row r="335" spans="3:6" x14ac:dyDescent="0.25">
      <c r="C335" s="10"/>
      <c r="D335" s="10"/>
      <c r="E335" s="10"/>
      <c r="F335" s="10"/>
    </row>
    <row r="336" spans="3:6" x14ac:dyDescent="0.25">
      <c r="C336" s="10"/>
      <c r="D336" s="10"/>
      <c r="E336" s="10"/>
      <c r="F336" s="10"/>
    </row>
    <row r="337" spans="3:6" x14ac:dyDescent="0.25">
      <c r="C337" s="10"/>
      <c r="D337" s="10"/>
      <c r="E337" s="10"/>
      <c r="F337" s="10"/>
    </row>
    <row r="338" spans="3:6" x14ac:dyDescent="0.25">
      <c r="C338" s="10"/>
      <c r="D338" s="10"/>
      <c r="E338" s="10"/>
      <c r="F338" s="10"/>
    </row>
    <row r="339" spans="3:6" x14ac:dyDescent="0.25">
      <c r="C339" s="10"/>
      <c r="D339" s="10"/>
      <c r="E339" s="10"/>
      <c r="F339" s="10"/>
    </row>
    <row r="340" spans="3:6" x14ac:dyDescent="0.25">
      <c r="C340" s="10"/>
      <c r="D340" s="10"/>
      <c r="E340" s="10"/>
      <c r="F340" s="10"/>
    </row>
    <row r="341" spans="3:6" x14ac:dyDescent="0.25">
      <c r="C341" s="10"/>
      <c r="D341" s="10"/>
      <c r="E341" s="10"/>
      <c r="F341" s="10"/>
    </row>
    <row r="342" spans="3:6" x14ac:dyDescent="0.25">
      <c r="C342" s="10"/>
      <c r="D342" s="10"/>
      <c r="E342" s="10"/>
      <c r="F342" s="10"/>
    </row>
    <row r="343" spans="3:6" x14ac:dyDescent="0.25">
      <c r="C343" s="10"/>
      <c r="D343" s="10"/>
      <c r="E343" s="10"/>
      <c r="F343" s="10"/>
    </row>
    <row r="344" spans="3:6" x14ac:dyDescent="0.25">
      <c r="C344" s="10"/>
      <c r="D344" s="10"/>
      <c r="E344" s="10"/>
      <c r="F344" s="10"/>
    </row>
    <row r="345" spans="3:6" x14ac:dyDescent="0.25">
      <c r="C345" s="10"/>
      <c r="D345" s="10"/>
      <c r="E345" s="10"/>
      <c r="F345" s="10"/>
    </row>
    <row r="346" spans="3:6" x14ac:dyDescent="0.25">
      <c r="C346" s="10"/>
      <c r="D346" s="10"/>
      <c r="E346" s="10"/>
      <c r="F346" s="10"/>
    </row>
    <row r="347" spans="3:6" x14ac:dyDescent="0.25">
      <c r="C347" s="10"/>
      <c r="D347" s="10"/>
      <c r="E347" s="10"/>
      <c r="F347" s="10"/>
    </row>
    <row r="348" spans="3:6" x14ac:dyDescent="0.25">
      <c r="C348" s="10"/>
      <c r="D348" s="10"/>
      <c r="E348" s="10"/>
      <c r="F348" s="10"/>
    </row>
    <row r="349" spans="3:6" x14ac:dyDescent="0.25">
      <c r="C349" s="10"/>
      <c r="D349" s="10"/>
      <c r="E349" s="10"/>
      <c r="F349" s="10"/>
    </row>
    <row r="350" spans="3:6" x14ac:dyDescent="0.25">
      <c r="C350" s="10"/>
      <c r="D350" s="10"/>
      <c r="E350" s="10"/>
      <c r="F350" s="10"/>
    </row>
    <row r="351" spans="3:6" x14ac:dyDescent="0.25">
      <c r="C351" s="10"/>
      <c r="D351" s="10"/>
      <c r="E351" s="10"/>
      <c r="F351" s="10"/>
    </row>
    <row r="352" spans="3:6" x14ac:dyDescent="0.25">
      <c r="C352" s="10"/>
      <c r="D352" s="10"/>
      <c r="E352" s="10"/>
      <c r="F352" s="10"/>
    </row>
    <row r="353" spans="3:6" x14ac:dyDescent="0.25">
      <c r="C353" s="10"/>
      <c r="D353" s="10"/>
      <c r="E353" s="10"/>
      <c r="F353" s="10"/>
    </row>
    <row r="354" spans="3:6" x14ac:dyDescent="0.25">
      <c r="C354" s="10"/>
      <c r="D354" s="10"/>
      <c r="E354" s="10"/>
      <c r="F354" s="10"/>
    </row>
    <row r="355" spans="3:6" x14ac:dyDescent="0.25">
      <c r="C355" s="10"/>
      <c r="D355" s="10"/>
      <c r="E355" s="10"/>
      <c r="F355" s="10"/>
    </row>
    <row r="356" spans="3:6" x14ac:dyDescent="0.25">
      <c r="C356" s="10"/>
      <c r="D356" s="10"/>
      <c r="E356" s="10"/>
      <c r="F356" s="10"/>
    </row>
    <row r="357" spans="3:6" x14ac:dyDescent="0.25">
      <c r="C357" s="10"/>
      <c r="D357" s="10"/>
      <c r="E357" s="10"/>
      <c r="F357" s="10"/>
    </row>
    <row r="358" spans="3:6" x14ac:dyDescent="0.25">
      <c r="C358" s="10"/>
      <c r="D358" s="10"/>
      <c r="E358" s="10"/>
      <c r="F358" s="10"/>
    </row>
    <row r="359" spans="3:6" x14ac:dyDescent="0.25">
      <c r="C359" s="10"/>
      <c r="D359" s="10"/>
      <c r="E359" s="10"/>
      <c r="F359" s="10"/>
    </row>
    <row r="360" spans="3:6" x14ac:dyDescent="0.25">
      <c r="C360" s="10"/>
      <c r="D360" s="10"/>
      <c r="E360" s="10"/>
      <c r="F360" s="10"/>
    </row>
    <row r="361" spans="3:6" x14ac:dyDescent="0.25">
      <c r="C361" s="10"/>
      <c r="D361" s="10"/>
      <c r="E361" s="10"/>
      <c r="F361" s="10"/>
    </row>
    <row r="362" spans="3:6" x14ac:dyDescent="0.25">
      <c r="C362" s="10"/>
      <c r="D362" s="10"/>
      <c r="E362" s="10"/>
      <c r="F362" s="10"/>
    </row>
    <row r="363" spans="3:6" x14ac:dyDescent="0.25">
      <c r="C363" s="10"/>
      <c r="D363" s="10"/>
      <c r="E363" s="10"/>
      <c r="F363" s="10"/>
    </row>
    <row r="364" spans="3:6" x14ac:dyDescent="0.25">
      <c r="C364" s="10"/>
      <c r="D364" s="10"/>
      <c r="E364" s="10"/>
      <c r="F364" s="10"/>
    </row>
    <row r="365" spans="3:6" x14ac:dyDescent="0.25">
      <c r="C365" s="10"/>
      <c r="D365" s="10"/>
      <c r="E365" s="10"/>
      <c r="F365" s="10"/>
    </row>
    <row r="366" spans="3:6" x14ac:dyDescent="0.25">
      <c r="C366" s="10"/>
      <c r="D366" s="10"/>
      <c r="E366" s="10"/>
      <c r="F366" s="10"/>
    </row>
    <row r="367" spans="3:6" x14ac:dyDescent="0.25">
      <c r="C367" s="10"/>
      <c r="D367" s="10"/>
      <c r="E367" s="10"/>
      <c r="F367" s="10"/>
    </row>
    <row r="368" spans="3:6" x14ac:dyDescent="0.25">
      <c r="C368" s="10"/>
      <c r="D368" s="10"/>
      <c r="E368" s="10"/>
      <c r="F368" s="10"/>
    </row>
    <row r="369" spans="3:6" x14ac:dyDescent="0.25">
      <c r="C369" s="10"/>
      <c r="D369" s="10"/>
      <c r="E369" s="10"/>
      <c r="F369" s="10"/>
    </row>
    <row r="370" spans="3:6" x14ac:dyDescent="0.25">
      <c r="C370" s="10"/>
      <c r="D370" s="10"/>
      <c r="E370" s="10"/>
      <c r="F370" s="10"/>
    </row>
    <row r="371" spans="3:6" x14ac:dyDescent="0.25">
      <c r="C371" s="10"/>
      <c r="D371" s="10"/>
      <c r="E371" s="10"/>
      <c r="F371" s="10"/>
    </row>
    <row r="372" spans="3:6" x14ac:dyDescent="0.25">
      <c r="C372" s="10"/>
      <c r="D372" s="10"/>
      <c r="E372" s="10"/>
      <c r="F372" s="10"/>
    </row>
    <row r="373" spans="3:6" x14ac:dyDescent="0.25">
      <c r="C373" s="10"/>
      <c r="D373" s="10"/>
      <c r="E373" s="10"/>
      <c r="F373" s="10"/>
    </row>
    <row r="374" spans="3:6" x14ac:dyDescent="0.25">
      <c r="C374" s="10"/>
      <c r="D374" s="10"/>
      <c r="E374" s="10"/>
      <c r="F374" s="10"/>
    </row>
    <row r="375" spans="3:6" x14ac:dyDescent="0.25">
      <c r="C375" s="10"/>
      <c r="D375" s="10"/>
      <c r="E375" s="10"/>
      <c r="F375" s="10"/>
    </row>
    <row r="376" spans="3:6" x14ac:dyDescent="0.25">
      <c r="C376" s="10"/>
      <c r="D376" s="10"/>
      <c r="E376" s="10"/>
      <c r="F376" s="10"/>
    </row>
    <row r="377" spans="3:6" x14ac:dyDescent="0.25">
      <c r="C377" s="10"/>
      <c r="D377" s="10"/>
      <c r="E377" s="10"/>
      <c r="F377" s="10"/>
    </row>
    <row r="378" spans="3:6" x14ac:dyDescent="0.25">
      <c r="C378" s="10"/>
      <c r="D378" s="10"/>
      <c r="E378" s="10"/>
      <c r="F378" s="10"/>
    </row>
    <row r="379" spans="3:6" x14ac:dyDescent="0.25">
      <c r="C379" s="10"/>
      <c r="D379" s="10"/>
      <c r="E379" s="10"/>
      <c r="F379" s="10"/>
    </row>
    <row r="380" spans="3:6" x14ac:dyDescent="0.25">
      <c r="C380" s="10"/>
      <c r="D380" s="10"/>
      <c r="E380" s="10"/>
      <c r="F380" s="10"/>
    </row>
    <row r="381" spans="3:6" x14ac:dyDescent="0.25">
      <c r="C381" s="10"/>
      <c r="D381" s="10"/>
      <c r="E381" s="10"/>
      <c r="F381" s="10"/>
    </row>
    <row r="382" spans="3:6" x14ac:dyDescent="0.25">
      <c r="C382" s="10"/>
      <c r="D382" s="10"/>
      <c r="E382" s="10"/>
      <c r="F382" s="10"/>
    </row>
    <row r="383" spans="3:6" x14ac:dyDescent="0.25">
      <c r="C383" s="10"/>
      <c r="D383" s="10"/>
      <c r="E383" s="10"/>
      <c r="F383" s="10"/>
    </row>
    <row r="384" spans="3:6" x14ac:dyDescent="0.25">
      <c r="C384" s="10"/>
      <c r="D384" s="10"/>
      <c r="E384" s="10"/>
      <c r="F384" s="10"/>
    </row>
    <row r="385" spans="3:6" x14ac:dyDescent="0.25">
      <c r="C385" s="10"/>
      <c r="D385" s="10"/>
      <c r="E385" s="10"/>
      <c r="F385" s="10"/>
    </row>
    <row r="386" spans="3:6" x14ac:dyDescent="0.25">
      <c r="C386" s="10"/>
      <c r="D386" s="10"/>
      <c r="E386" s="10"/>
      <c r="F386" s="10"/>
    </row>
    <row r="387" spans="3:6" x14ac:dyDescent="0.25">
      <c r="C387" s="10"/>
      <c r="D387" s="10"/>
      <c r="E387" s="10"/>
      <c r="F387" s="10"/>
    </row>
    <row r="388" spans="3:6" x14ac:dyDescent="0.25">
      <c r="C388" s="10"/>
      <c r="D388" s="10"/>
      <c r="E388" s="10"/>
      <c r="F388" s="10"/>
    </row>
    <row r="389" spans="3:6" x14ac:dyDescent="0.25">
      <c r="C389" s="10"/>
      <c r="D389" s="10"/>
      <c r="E389" s="10"/>
      <c r="F389" s="10"/>
    </row>
    <row r="390" spans="3:6" x14ac:dyDescent="0.25">
      <c r="C390" s="10"/>
      <c r="D390" s="10"/>
      <c r="E390" s="10"/>
      <c r="F390" s="10"/>
    </row>
    <row r="391" spans="3:6" x14ac:dyDescent="0.25">
      <c r="C391" s="10"/>
      <c r="D391" s="10"/>
      <c r="E391" s="10"/>
      <c r="F391" s="10"/>
    </row>
    <row r="392" spans="3:6" x14ac:dyDescent="0.25">
      <c r="C392" s="10"/>
      <c r="D392" s="10"/>
      <c r="E392" s="10"/>
      <c r="F392" s="10"/>
    </row>
    <row r="393" spans="3:6" x14ac:dyDescent="0.25">
      <c r="C393" s="10"/>
      <c r="D393" s="10"/>
      <c r="E393" s="10"/>
      <c r="F393" s="10"/>
    </row>
    <row r="394" spans="3:6" x14ac:dyDescent="0.25">
      <c r="C394" s="10"/>
      <c r="D394" s="10"/>
      <c r="E394" s="10"/>
      <c r="F394" s="10"/>
    </row>
    <row r="395" spans="3:6" x14ac:dyDescent="0.25">
      <c r="C395" s="10"/>
      <c r="D395" s="10"/>
      <c r="E395" s="10"/>
      <c r="F395" s="10"/>
    </row>
    <row r="396" spans="3:6" x14ac:dyDescent="0.25">
      <c r="C396" s="10"/>
      <c r="D396" s="10"/>
      <c r="E396" s="10"/>
      <c r="F396" s="10"/>
    </row>
    <row r="397" spans="3:6" x14ac:dyDescent="0.25">
      <c r="C397" s="10"/>
      <c r="D397" s="10"/>
      <c r="E397" s="10"/>
      <c r="F397" s="10"/>
    </row>
    <row r="398" spans="3:6" x14ac:dyDescent="0.25">
      <c r="C398" s="10"/>
      <c r="D398" s="10"/>
      <c r="E398" s="10"/>
      <c r="F398" s="10"/>
    </row>
    <row r="399" spans="3:6" x14ac:dyDescent="0.25">
      <c r="C399" s="10"/>
      <c r="D399" s="10"/>
      <c r="E399" s="10"/>
      <c r="F399" s="10"/>
    </row>
    <row r="400" spans="3:6" x14ac:dyDescent="0.25">
      <c r="C400" s="10"/>
      <c r="D400" s="10"/>
      <c r="E400" s="10"/>
      <c r="F400" s="10"/>
    </row>
    <row r="401" spans="3:6" x14ac:dyDescent="0.25">
      <c r="C401" s="10"/>
      <c r="D401" s="10"/>
      <c r="E401" s="10"/>
      <c r="F401" s="10"/>
    </row>
    <row r="402" spans="3:6" x14ac:dyDescent="0.25">
      <c r="C402" s="10"/>
      <c r="D402" s="10"/>
      <c r="E402" s="10"/>
      <c r="F402" s="10"/>
    </row>
    <row r="403" spans="3:6" x14ac:dyDescent="0.25">
      <c r="C403" s="10"/>
      <c r="D403" s="10"/>
      <c r="E403" s="10"/>
      <c r="F403" s="10"/>
    </row>
    <row r="404" spans="3:6" x14ac:dyDescent="0.25">
      <c r="C404" s="10"/>
      <c r="D404" s="10"/>
      <c r="E404" s="10"/>
      <c r="F404" s="10"/>
    </row>
    <row r="405" spans="3:6" x14ac:dyDescent="0.25">
      <c r="C405" s="10"/>
      <c r="D405" s="10"/>
      <c r="E405" s="10"/>
      <c r="F405" s="10"/>
    </row>
    <row r="406" spans="3:6" x14ac:dyDescent="0.25">
      <c r="C406" s="10"/>
      <c r="D406" s="10"/>
      <c r="E406" s="10"/>
      <c r="F406" s="10"/>
    </row>
    <row r="407" spans="3:6" x14ac:dyDescent="0.25">
      <c r="C407" s="10"/>
      <c r="D407" s="10"/>
      <c r="E407" s="10"/>
      <c r="F407" s="10"/>
    </row>
    <row r="408" spans="3:6" x14ac:dyDescent="0.25">
      <c r="C408" s="10"/>
      <c r="D408" s="10"/>
      <c r="E408" s="10"/>
      <c r="F408" s="10"/>
    </row>
    <row r="409" spans="3:6" x14ac:dyDescent="0.25">
      <c r="C409" s="10"/>
      <c r="D409" s="10"/>
      <c r="E409" s="10"/>
      <c r="F409" s="10"/>
    </row>
    <row r="410" spans="3:6" x14ac:dyDescent="0.25">
      <c r="C410" s="10"/>
      <c r="D410" s="10"/>
      <c r="E410" s="10"/>
      <c r="F410" s="10"/>
    </row>
    <row r="411" spans="3:6" x14ac:dyDescent="0.25">
      <c r="C411" s="10"/>
      <c r="D411" s="10"/>
      <c r="E411" s="10"/>
      <c r="F411" s="10"/>
    </row>
    <row r="412" spans="3:6" x14ac:dyDescent="0.25">
      <c r="C412" s="10"/>
      <c r="D412" s="10"/>
      <c r="E412" s="10"/>
      <c r="F412" s="10"/>
    </row>
    <row r="413" spans="3:6" x14ac:dyDescent="0.25">
      <c r="C413" s="10"/>
      <c r="D413" s="10"/>
      <c r="E413" s="10"/>
      <c r="F413" s="10"/>
    </row>
    <row r="414" spans="3:6" x14ac:dyDescent="0.25">
      <c r="C414" s="10"/>
      <c r="D414" s="10"/>
      <c r="E414" s="10"/>
      <c r="F414" s="10"/>
    </row>
    <row r="415" spans="3:6" x14ac:dyDescent="0.25">
      <c r="C415" s="10"/>
      <c r="D415" s="10"/>
      <c r="E415" s="10"/>
      <c r="F415" s="10"/>
    </row>
    <row r="416" spans="3:6" x14ac:dyDescent="0.25">
      <c r="C416" s="10"/>
      <c r="D416" s="10"/>
      <c r="E416" s="10"/>
      <c r="F416" s="10"/>
    </row>
    <row r="417" spans="3:6" x14ac:dyDescent="0.25">
      <c r="C417" s="10"/>
      <c r="D417" s="10"/>
      <c r="E417" s="10"/>
      <c r="F417" s="10"/>
    </row>
    <row r="418" spans="3:6" x14ac:dyDescent="0.25">
      <c r="C418" s="10"/>
      <c r="D418" s="10"/>
      <c r="E418" s="10"/>
      <c r="F418" s="10"/>
    </row>
    <row r="419" spans="3:6" x14ac:dyDescent="0.25">
      <c r="C419" s="10"/>
      <c r="D419" s="10"/>
      <c r="E419" s="10"/>
      <c r="F419" s="10"/>
    </row>
    <row r="420" spans="3:6" x14ac:dyDescent="0.25">
      <c r="C420" s="10"/>
      <c r="D420" s="10"/>
      <c r="E420" s="10"/>
      <c r="F420" s="10"/>
    </row>
    <row r="421" spans="3:6" x14ac:dyDescent="0.25">
      <c r="C421" s="10"/>
      <c r="D421" s="10"/>
      <c r="E421" s="10"/>
      <c r="F421" s="10"/>
    </row>
    <row r="422" spans="3:6" x14ac:dyDescent="0.25">
      <c r="C422" s="10"/>
      <c r="D422" s="10"/>
      <c r="E422" s="10"/>
      <c r="F422" s="10"/>
    </row>
    <row r="423" spans="3:6" x14ac:dyDescent="0.25">
      <c r="C423" s="10"/>
      <c r="D423" s="10"/>
      <c r="E423" s="10"/>
      <c r="F423" s="10"/>
    </row>
    <row r="424" spans="3:6" x14ac:dyDescent="0.25">
      <c r="C424" s="10"/>
      <c r="D424" s="10"/>
      <c r="E424" s="10"/>
      <c r="F424" s="10"/>
    </row>
    <row r="425" spans="3:6" x14ac:dyDescent="0.25">
      <c r="C425" s="10"/>
      <c r="D425" s="10"/>
      <c r="E425" s="10"/>
      <c r="F425" s="10"/>
    </row>
    <row r="426" spans="3:6" x14ac:dyDescent="0.25">
      <c r="C426" s="10"/>
      <c r="D426" s="10"/>
      <c r="E426" s="10"/>
      <c r="F426" s="10"/>
    </row>
    <row r="427" spans="3:6" x14ac:dyDescent="0.25">
      <c r="C427" s="10"/>
      <c r="D427" s="10"/>
      <c r="E427" s="10"/>
      <c r="F427" s="10"/>
    </row>
    <row r="428" spans="3:6" x14ac:dyDescent="0.25">
      <c r="C428" s="10"/>
      <c r="D428" s="10"/>
      <c r="E428" s="10"/>
      <c r="F428" s="10"/>
    </row>
    <row r="429" spans="3:6" x14ac:dyDescent="0.25">
      <c r="C429" s="10"/>
      <c r="D429" s="10"/>
      <c r="E429" s="10"/>
      <c r="F429" s="10"/>
    </row>
    <row r="430" spans="3:6" x14ac:dyDescent="0.25">
      <c r="C430" s="10"/>
      <c r="D430" s="10"/>
      <c r="E430" s="10"/>
      <c r="F430" s="10"/>
    </row>
    <row r="431" spans="3:6" x14ac:dyDescent="0.25">
      <c r="C431" s="10"/>
      <c r="D431" s="10"/>
      <c r="E431" s="10"/>
      <c r="F431" s="10"/>
    </row>
    <row r="432" spans="3:6" x14ac:dyDescent="0.25">
      <c r="C432" s="10"/>
      <c r="D432" s="10"/>
      <c r="E432" s="10"/>
      <c r="F432" s="10"/>
    </row>
    <row r="433" spans="3:6" x14ac:dyDescent="0.25">
      <c r="C433" s="10"/>
      <c r="D433" s="10"/>
      <c r="E433" s="10"/>
      <c r="F433" s="10"/>
    </row>
    <row r="434" spans="3:6" x14ac:dyDescent="0.25">
      <c r="C434" s="10"/>
      <c r="D434" s="10"/>
      <c r="E434" s="10"/>
      <c r="F434" s="10"/>
    </row>
    <row r="435" spans="3:6" x14ac:dyDescent="0.25">
      <c r="C435" s="10"/>
      <c r="D435" s="10"/>
      <c r="E435" s="10"/>
      <c r="F435" s="10"/>
    </row>
    <row r="436" spans="3:6" x14ac:dyDescent="0.25">
      <c r="C436" s="10"/>
      <c r="D436" s="10"/>
      <c r="E436" s="10"/>
      <c r="F436" s="10"/>
    </row>
    <row r="437" spans="3:6" x14ac:dyDescent="0.25">
      <c r="C437" s="10"/>
      <c r="D437" s="10"/>
      <c r="E437" s="10"/>
      <c r="F437" s="10"/>
    </row>
    <row r="438" spans="3:6" x14ac:dyDescent="0.25">
      <c r="C438" s="10"/>
      <c r="D438" s="10"/>
      <c r="E438" s="10"/>
      <c r="F438" s="10"/>
    </row>
    <row r="439" spans="3:6" x14ac:dyDescent="0.25">
      <c r="C439" s="10"/>
      <c r="D439" s="10"/>
      <c r="E439" s="10"/>
      <c r="F439" s="10"/>
    </row>
    <row r="440" spans="3:6" x14ac:dyDescent="0.25">
      <c r="C440" s="10"/>
      <c r="D440" s="10"/>
      <c r="E440" s="10"/>
      <c r="F440" s="10"/>
    </row>
    <row r="441" spans="3:6" x14ac:dyDescent="0.25">
      <c r="C441" s="10"/>
      <c r="D441" s="10"/>
      <c r="E441" s="10"/>
      <c r="F441" s="10"/>
    </row>
    <row r="442" spans="3:6" x14ac:dyDescent="0.25">
      <c r="C442" s="10"/>
      <c r="D442" s="10"/>
      <c r="E442" s="10"/>
      <c r="F442" s="10"/>
    </row>
    <row r="443" spans="3:6" x14ac:dyDescent="0.25">
      <c r="C443" s="10"/>
      <c r="D443" s="10"/>
      <c r="E443" s="10"/>
      <c r="F443" s="10"/>
    </row>
    <row r="444" spans="3:6" x14ac:dyDescent="0.25">
      <c r="C444" s="10"/>
      <c r="D444" s="10"/>
      <c r="E444" s="10"/>
      <c r="F444" s="10"/>
    </row>
    <row r="445" spans="3:6" x14ac:dyDescent="0.25">
      <c r="C445" s="10"/>
      <c r="D445" s="10"/>
      <c r="E445" s="10"/>
      <c r="F445" s="10"/>
    </row>
    <row r="446" spans="3:6" x14ac:dyDescent="0.25">
      <c r="C446" s="10"/>
      <c r="D446" s="10"/>
      <c r="E446" s="10"/>
      <c r="F446" s="10"/>
    </row>
    <row r="447" spans="3:6" x14ac:dyDescent="0.25">
      <c r="C447" s="10"/>
      <c r="D447" s="10"/>
      <c r="E447" s="10"/>
      <c r="F447" s="10"/>
    </row>
    <row r="448" spans="3:6" x14ac:dyDescent="0.25">
      <c r="C448" s="10"/>
      <c r="D448" s="10"/>
      <c r="E448" s="10"/>
      <c r="F448" s="10"/>
    </row>
    <row r="449" spans="3:6" x14ac:dyDescent="0.25">
      <c r="C449" s="10"/>
      <c r="D449" s="10"/>
      <c r="E449" s="10"/>
      <c r="F449" s="10"/>
    </row>
    <row r="450" spans="3:6" x14ac:dyDescent="0.25">
      <c r="C450" s="10"/>
      <c r="D450" s="10"/>
      <c r="E450" s="10"/>
      <c r="F450" s="10"/>
    </row>
    <row r="451" spans="3:6" x14ac:dyDescent="0.25">
      <c r="C451" s="10"/>
      <c r="D451" s="10"/>
      <c r="E451" s="10"/>
      <c r="F451" s="10"/>
    </row>
    <row r="452" spans="3:6" x14ac:dyDescent="0.25">
      <c r="C452" s="10"/>
      <c r="D452" s="10"/>
      <c r="E452" s="10"/>
      <c r="F452" s="10"/>
    </row>
    <row r="453" spans="3:6" x14ac:dyDescent="0.25">
      <c r="C453" s="10"/>
      <c r="D453" s="10"/>
      <c r="E453" s="10"/>
      <c r="F453" s="10"/>
    </row>
    <row r="454" spans="3:6" x14ac:dyDescent="0.25">
      <c r="C454" s="10"/>
      <c r="D454" s="10"/>
      <c r="E454" s="10"/>
      <c r="F454" s="10"/>
    </row>
    <row r="455" spans="3:6" x14ac:dyDescent="0.25">
      <c r="C455" s="10"/>
      <c r="D455" s="10"/>
      <c r="E455" s="10"/>
      <c r="F455" s="10"/>
    </row>
    <row r="456" spans="3:6" x14ac:dyDescent="0.25">
      <c r="C456" s="10"/>
      <c r="D456" s="10"/>
      <c r="E456" s="10"/>
      <c r="F456" s="10"/>
    </row>
    <row r="457" spans="3:6" x14ac:dyDescent="0.25">
      <c r="C457" s="10"/>
      <c r="D457" s="10"/>
      <c r="E457" s="10"/>
      <c r="F457" s="10"/>
    </row>
    <row r="458" spans="3:6" x14ac:dyDescent="0.25">
      <c r="C458" s="10"/>
      <c r="D458" s="10"/>
      <c r="E458" s="10"/>
      <c r="F458" s="10"/>
    </row>
    <row r="459" spans="3:6" x14ac:dyDescent="0.25">
      <c r="C459" s="10"/>
      <c r="D459" s="10"/>
      <c r="E459" s="10"/>
      <c r="F459" s="10"/>
    </row>
    <row r="460" spans="3:6" x14ac:dyDescent="0.25">
      <c r="C460" s="10"/>
      <c r="D460" s="10"/>
      <c r="E460" s="10"/>
      <c r="F460" s="10"/>
    </row>
    <row r="461" spans="3:6" x14ac:dyDescent="0.25">
      <c r="C461" s="10"/>
      <c r="D461" s="10"/>
      <c r="E461" s="10"/>
      <c r="F461" s="10"/>
    </row>
    <row r="462" spans="3:6" x14ac:dyDescent="0.25">
      <c r="C462" s="10"/>
      <c r="D462" s="10"/>
      <c r="E462" s="10"/>
      <c r="F462" s="10"/>
    </row>
    <row r="463" spans="3:6" x14ac:dyDescent="0.25">
      <c r="C463" s="10"/>
      <c r="D463" s="10"/>
      <c r="E463" s="10"/>
      <c r="F463" s="10"/>
    </row>
    <row r="464" spans="3:6" x14ac:dyDescent="0.25">
      <c r="C464" s="10"/>
      <c r="D464" s="10"/>
      <c r="E464" s="10"/>
      <c r="F464" s="10"/>
    </row>
    <row r="465" spans="3:6" x14ac:dyDescent="0.25">
      <c r="C465" s="10"/>
      <c r="D465" s="10"/>
      <c r="E465" s="10"/>
      <c r="F465" s="10"/>
    </row>
    <row r="466" spans="3:6" x14ac:dyDescent="0.25">
      <c r="C466" s="10"/>
      <c r="D466" s="10"/>
      <c r="E466" s="10"/>
      <c r="F466" s="10"/>
    </row>
    <row r="467" spans="3:6" x14ac:dyDescent="0.25">
      <c r="C467" s="10"/>
      <c r="D467" s="10"/>
      <c r="E467" s="10"/>
      <c r="F467" s="10"/>
    </row>
    <row r="468" spans="3:6" x14ac:dyDescent="0.25">
      <c r="C468" s="10"/>
      <c r="D468" s="10"/>
      <c r="E468" s="10"/>
      <c r="F468" s="10"/>
    </row>
    <row r="469" spans="3:6" x14ac:dyDescent="0.25">
      <c r="C469" s="10"/>
      <c r="D469" s="10"/>
      <c r="E469" s="10"/>
      <c r="F469" s="10"/>
    </row>
    <row r="470" spans="3:6" x14ac:dyDescent="0.25">
      <c r="C470" s="10"/>
      <c r="D470" s="10"/>
      <c r="E470" s="10"/>
      <c r="F470" s="10"/>
    </row>
    <row r="471" spans="3:6" x14ac:dyDescent="0.25">
      <c r="C471" s="10"/>
      <c r="D471" s="10"/>
      <c r="E471" s="10"/>
      <c r="F471" s="10"/>
    </row>
    <row r="472" spans="3:6" x14ac:dyDescent="0.25">
      <c r="C472" s="10"/>
      <c r="D472" s="10"/>
      <c r="E472" s="10"/>
      <c r="F472" s="10"/>
    </row>
    <row r="473" spans="3:6" x14ac:dyDescent="0.25">
      <c r="C473" s="10"/>
      <c r="D473" s="10"/>
      <c r="E473" s="10"/>
      <c r="F473" s="10"/>
    </row>
    <row r="474" spans="3:6" x14ac:dyDescent="0.25">
      <c r="C474" s="10"/>
      <c r="D474" s="10"/>
      <c r="E474" s="10"/>
      <c r="F474" s="10"/>
    </row>
    <row r="475" spans="3:6" x14ac:dyDescent="0.25">
      <c r="C475" s="10"/>
      <c r="D475" s="10"/>
      <c r="E475" s="10"/>
      <c r="F475" s="10"/>
    </row>
    <row r="476" spans="3:6" x14ac:dyDescent="0.25">
      <c r="C476" s="10"/>
      <c r="D476" s="10"/>
      <c r="E476" s="10"/>
      <c r="F476" s="10"/>
    </row>
    <row r="477" spans="3:6" x14ac:dyDescent="0.25">
      <c r="C477" s="10"/>
      <c r="D477" s="10"/>
      <c r="E477" s="10"/>
      <c r="F477" s="10"/>
    </row>
    <row r="478" spans="3:6" x14ac:dyDescent="0.25">
      <c r="C478" s="10"/>
      <c r="D478" s="10"/>
      <c r="E478" s="10"/>
      <c r="F478" s="10"/>
    </row>
    <row r="479" spans="3:6" x14ac:dyDescent="0.25">
      <c r="C479" s="10"/>
      <c r="D479" s="10"/>
      <c r="E479" s="10"/>
      <c r="F479" s="10"/>
    </row>
    <row r="480" spans="3:6" x14ac:dyDescent="0.25">
      <c r="C480" s="10"/>
      <c r="D480" s="10"/>
      <c r="E480" s="10"/>
      <c r="F480" s="10"/>
    </row>
    <row r="481" spans="3:6" x14ac:dyDescent="0.25">
      <c r="C481" s="10"/>
      <c r="D481" s="10"/>
      <c r="E481" s="10"/>
      <c r="F481" s="10"/>
    </row>
    <row r="482" spans="3:6" x14ac:dyDescent="0.25">
      <c r="C482" s="10"/>
      <c r="D482" s="10"/>
      <c r="E482" s="10"/>
      <c r="F482" s="10"/>
    </row>
    <row r="483" spans="3:6" x14ac:dyDescent="0.25">
      <c r="C483" s="10"/>
      <c r="D483" s="10"/>
      <c r="E483" s="10"/>
      <c r="F483" s="10"/>
    </row>
    <row r="484" spans="3:6" x14ac:dyDescent="0.25">
      <c r="C484" s="10"/>
      <c r="D484" s="10"/>
      <c r="E484" s="10"/>
      <c r="F484" s="10"/>
    </row>
    <row r="485" spans="3:6" x14ac:dyDescent="0.25">
      <c r="C485" s="10"/>
      <c r="D485" s="10"/>
      <c r="E485" s="10"/>
      <c r="F485" s="10"/>
    </row>
    <row r="486" spans="3:6" x14ac:dyDescent="0.25">
      <c r="C486" s="10"/>
      <c r="D486" s="10"/>
      <c r="E486" s="10"/>
      <c r="F486" s="10"/>
    </row>
    <row r="487" spans="3:6" x14ac:dyDescent="0.25">
      <c r="C487" s="10"/>
      <c r="D487" s="10"/>
      <c r="E487" s="10"/>
      <c r="F487" s="10"/>
    </row>
    <row r="488" spans="3:6" x14ac:dyDescent="0.25">
      <c r="C488" s="10"/>
      <c r="D488" s="10"/>
      <c r="E488" s="10"/>
      <c r="F488" s="10"/>
    </row>
    <row r="489" spans="3:6" x14ac:dyDescent="0.25">
      <c r="C489" s="10"/>
      <c r="D489" s="10"/>
      <c r="E489" s="10"/>
      <c r="F489" s="10"/>
    </row>
    <row r="490" spans="3:6" x14ac:dyDescent="0.25">
      <c r="C490" s="10"/>
      <c r="D490" s="10"/>
      <c r="E490" s="10"/>
      <c r="F490" s="10"/>
    </row>
    <row r="491" spans="3:6" x14ac:dyDescent="0.25">
      <c r="C491" s="10"/>
      <c r="D491" s="10"/>
      <c r="E491" s="10"/>
      <c r="F491" s="10"/>
    </row>
    <row r="492" spans="3:6" x14ac:dyDescent="0.25">
      <c r="C492" s="10"/>
      <c r="D492" s="10"/>
      <c r="E492" s="10"/>
      <c r="F492" s="10"/>
    </row>
    <row r="493" spans="3:6" x14ac:dyDescent="0.25">
      <c r="C493" s="10"/>
      <c r="D493" s="10"/>
      <c r="E493" s="10"/>
      <c r="F493" s="10"/>
    </row>
    <row r="494" spans="3:6" x14ac:dyDescent="0.25">
      <c r="C494" s="10"/>
      <c r="D494" s="10"/>
      <c r="E494" s="10"/>
      <c r="F494" s="10"/>
    </row>
    <row r="495" spans="3:6" x14ac:dyDescent="0.25">
      <c r="C495" s="10"/>
      <c r="D495" s="10"/>
      <c r="E495" s="10"/>
      <c r="F495" s="10"/>
    </row>
    <row r="496" spans="3:6" x14ac:dyDescent="0.25">
      <c r="C496" s="10"/>
      <c r="D496" s="10"/>
      <c r="E496" s="10"/>
      <c r="F496" s="10"/>
    </row>
    <row r="497" spans="3:6" x14ac:dyDescent="0.25">
      <c r="C497" s="10"/>
      <c r="D497" s="10"/>
      <c r="E497" s="10"/>
      <c r="F497" s="10"/>
    </row>
    <row r="498" spans="3:6" x14ac:dyDescent="0.25">
      <c r="C498" s="10"/>
      <c r="D498" s="10"/>
      <c r="E498" s="10"/>
      <c r="F498" s="10"/>
    </row>
    <row r="499" spans="3:6" x14ac:dyDescent="0.25">
      <c r="C499" s="10"/>
      <c r="D499" s="10"/>
      <c r="E499" s="10"/>
      <c r="F499" s="10"/>
    </row>
    <row r="500" spans="3:6" x14ac:dyDescent="0.25">
      <c r="C500" s="10"/>
      <c r="D500" s="10"/>
      <c r="E500" s="10"/>
      <c r="F500" s="10"/>
    </row>
    <row r="501" spans="3:6" x14ac:dyDescent="0.25">
      <c r="C501" s="10"/>
      <c r="D501" s="10"/>
      <c r="E501" s="10"/>
      <c r="F501" s="10"/>
    </row>
    <row r="502" spans="3:6" x14ac:dyDescent="0.25">
      <c r="C502" s="10"/>
      <c r="D502" s="10"/>
      <c r="E502" s="10"/>
      <c r="F502" s="10"/>
    </row>
    <row r="503" spans="3:6" x14ac:dyDescent="0.25">
      <c r="C503" s="10"/>
      <c r="D503" s="10"/>
      <c r="E503" s="10"/>
      <c r="F503" s="10"/>
    </row>
    <row r="504" spans="3:6" x14ac:dyDescent="0.25">
      <c r="C504" s="10"/>
      <c r="D504" s="10"/>
      <c r="E504" s="10"/>
      <c r="F504" s="10"/>
    </row>
    <row r="505" spans="3:6" x14ac:dyDescent="0.25">
      <c r="C505" s="10"/>
      <c r="D505" s="10"/>
      <c r="E505" s="10"/>
      <c r="F505" s="10"/>
    </row>
    <row r="506" spans="3:6" x14ac:dyDescent="0.25">
      <c r="C506" s="10"/>
      <c r="D506" s="10"/>
      <c r="E506" s="10"/>
      <c r="F506" s="10"/>
    </row>
    <row r="507" spans="3:6" x14ac:dyDescent="0.25">
      <c r="C507" s="10"/>
      <c r="D507" s="10"/>
      <c r="E507" s="10"/>
      <c r="F507" s="10"/>
    </row>
    <row r="508" spans="3:6" x14ac:dyDescent="0.25">
      <c r="C508" s="10"/>
      <c r="D508" s="10"/>
      <c r="E508" s="10"/>
      <c r="F508" s="10"/>
    </row>
    <row r="509" spans="3:6" x14ac:dyDescent="0.25">
      <c r="C509" s="10"/>
      <c r="D509" s="10"/>
      <c r="E509" s="10"/>
      <c r="F509" s="10"/>
    </row>
    <row r="510" spans="3:6" x14ac:dyDescent="0.25">
      <c r="C510" s="10"/>
      <c r="D510" s="10"/>
      <c r="E510" s="10"/>
      <c r="F510" s="10"/>
    </row>
    <row r="511" spans="3:6" x14ac:dyDescent="0.25">
      <c r="C511" s="10"/>
      <c r="D511" s="10"/>
      <c r="E511" s="10"/>
      <c r="F511" s="10"/>
    </row>
    <row r="512" spans="3:6" x14ac:dyDescent="0.25">
      <c r="C512" s="10"/>
      <c r="D512" s="10"/>
      <c r="E512" s="10"/>
      <c r="F512" s="10"/>
    </row>
    <row r="513" spans="3:6" x14ac:dyDescent="0.25">
      <c r="C513" s="10"/>
      <c r="D513" s="10"/>
      <c r="E513" s="10"/>
      <c r="F513" s="10"/>
    </row>
    <row r="514" spans="3:6" x14ac:dyDescent="0.25">
      <c r="C514" s="10"/>
      <c r="D514" s="10"/>
      <c r="E514" s="10"/>
      <c r="F514" s="10"/>
    </row>
    <row r="515" spans="3:6" x14ac:dyDescent="0.25">
      <c r="C515" s="10"/>
      <c r="D515" s="10"/>
      <c r="E515" s="10"/>
      <c r="F515" s="10"/>
    </row>
    <row r="516" spans="3:6" x14ac:dyDescent="0.25">
      <c r="C516" s="10"/>
      <c r="D516" s="10"/>
      <c r="E516" s="10"/>
      <c r="F516" s="10"/>
    </row>
    <row r="517" spans="3:6" x14ac:dyDescent="0.25">
      <c r="C517" s="10"/>
      <c r="D517" s="10"/>
      <c r="E517" s="10"/>
      <c r="F517" s="10"/>
    </row>
    <row r="518" spans="3:6" x14ac:dyDescent="0.25">
      <c r="C518" s="10"/>
      <c r="D518" s="10"/>
      <c r="E518" s="10"/>
      <c r="F518" s="10"/>
    </row>
    <row r="519" spans="3:6" x14ac:dyDescent="0.25">
      <c r="C519" s="10"/>
      <c r="D519" s="10"/>
      <c r="E519" s="10"/>
      <c r="F519" s="10"/>
    </row>
    <row r="520" spans="3:6" x14ac:dyDescent="0.25">
      <c r="C520" s="10"/>
      <c r="D520" s="10"/>
      <c r="E520" s="10"/>
      <c r="F520" s="10"/>
    </row>
    <row r="521" spans="3:6" x14ac:dyDescent="0.25">
      <c r="C521" s="10"/>
      <c r="D521" s="10"/>
      <c r="E521" s="10"/>
      <c r="F521" s="10"/>
    </row>
    <row r="522" spans="3:6" x14ac:dyDescent="0.25">
      <c r="C522" s="10"/>
      <c r="D522" s="10"/>
      <c r="E522" s="10"/>
      <c r="F522" s="10"/>
    </row>
    <row r="523" spans="3:6" x14ac:dyDescent="0.25">
      <c r="C523" s="10"/>
      <c r="D523" s="10"/>
      <c r="E523" s="10"/>
      <c r="F523" s="10"/>
    </row>
    <row r="524" spans="3:6" x14ac:dyDescent="0.25">
      <c r="C524" s="10"/>
      <c r="D524" s="10"/>
      <c r="E524" s="10"/>
      <c r="F524" s="10"/>
    </row>
    <row r="525" spans="3:6" x14ac:dyDescent="0.25">
      <c r="C525" s="10"/>
      <c r="D525" s="10"/>
      <c r="E525" s="10"/>
      <c r="F525" s="10"/>
    </row>
    <row r="526" spans="3:6" x14ac:dyDescent="0.25">
      <c r="C526" s="10"/>
      <c r="D526" s="10"/>
      <c r="E526" s="10"/>
      <c r="F526" s="10"/>
    </row>
    <row r="527" spans="3:6" x14ac:dyDescent="0.25">
      <c r="C527" s="10"/>
      <c r="D527" s="10"/>
      <c r="E527" s="10"/>
      <c r="F527" s="10"/>
    </row>
    <row r="528" spans="3:6" x14ac:dyDescent="0.25">
      <c r="C528" s="10"/>
      <c r="D528" s="10"/>
      <c r="E528" s="10"/>
      <c r="F528" s="10"/>
    </row>
    <row r="529" spans="3:6" x14ac:dyDescent="0.25">
      <c r="C529" s="10"/>
      <c r="D529" s="10"/>
      <c r="E529" s="10"/>
      <c r="F529" s="10"/>
    </row>
    <row r="530" spans="3:6" x14ac:dyDescent="0.25">
      <c r="C530" s="10"/>
      <c r="D530" s="10"/>
      <c r="E530" s="10"/>
      <c r="F530" s="10"/>
    </row>
    <row r="531" spans="3:6" x14ac:dyDescent="0.25">
      <c r="C531" s="10"/>
      <c r="D531" s="10"/>
      <c r="E531" s="10"/>
      <c r="F531" s="10"/>
    </row>
    <row r="532" spans="3:6" x14ac:dyDescent="0.25">
      <c r="C532" s="10"/>
      <c r="D532" s="10"/>
      <c r="E532" s="10"/>
      <c r="F532" s="10"/>
    </row>
    <row r="533" spans="3:6" x14ac:dyDescent="0.25">
      <c r="C533" s="10"/>
      <c r="D533" s="10"/>
      <c r="E533" s="10"/>
      <c r="F533" s="10"/>
    </row>
    <row r="534" spans="3:6" x14ac:dyDescent="0.25">
      <c r="C534" s="10"/>
      <c r="D534" s="10"/>
      <c r="E534" s="10"/>
      <c r="F534" s="10"/>
    </row>
    <row r="535" spans="3:6" x14ac:dyDescent="0.25">
      <c r="C535" s="10"/>
      <c r="D535" s="10"/>
      <c r="E535" s="10"/>
      <c r="F535" s="10"/>
    </row>
    <row r="536" spans="3:6" x14ac:dyDescent="0.25">
      <c r="C536" s="10"/>
      <c r="D536" s="10"/>
      <c r="E536" s="10"/>
      <c r="F536" s="10"/>
    </row>
    <row r="537" spans="3:6" x14ac:dyDescent="0.25">
      <c r="C537" s="10"/>
      <c r="D537" s="10"/>
      <c r="E537" s="10"/>
      <c r="F537" s="10"/>
    </row>
    <row r="538" spans="3:6" x14ac:dyDescent="0.25">
      <c r="C538" s="10"/>
      <c r="D538" s="10"/>
      <c r="E538" s="10"/>
      <c r="F538" s="10"/>
    </row>
    <row r="539" spans="3:6" x14ac:dyDescent="0.25">
      <c r="C539" s="10"/>
      <c r="D539" s="10"/>
      <c r="E539" s="10"/>
      <c r="F539" s="10"/>
    </row>
    <row r="540" spans="3:6" x14ac:dyDescent="0.25">
      <c r="C540" s="10"/>
      <c r="D540" s="10"/>
      <c r="E540" s="10"/>
      <c r="F540" s="10"/>
    </row>
    <row r="541" spans="3:6" x14ac:dyDescent="0.25">
      <c r="C541" s="10"/>
      <c r="D541" s="10"/>
      <c r="E541" s="10"/>
      <c r="F541" s="10"/>
    </row>
    <row r="542" spans="3:6" x14ac:dyDescent="0.25">
      <c r="C542" s="10"/>
      <c r="D542" s="10"/>
      <c r="E542" s="10"/>
      <c r="F542" s="10"/>
    </row>
    <row r="543" spans="3:6" x14ac:dyDescent="0.25">
      <c r="C543" s="10"/>
      <c r="D543" s="10"/>
      <c r="E543" s="10"/>
      <c r="F543" s="10"/>
    </row>
    <row r="544" spans="3:6" x14ac:dyDescent="0.25">
      <c r="C544" s="10"/>
      <c r="D544" s="10"/>
      <c r="E544" s="10"/>
      <c r="F544" s="10"/>
    </row>
    <row r="545" spans="3:6" x14ac:dyDescent="0.25">
      <c r="C545" s="10"/>
      <c r="D545" s="10"/>
      <c r="E545" s="10"/>
      <c r="F545" s="10"/>
    </row>
    <row r="546" spans="3:6" x14ac:dyDescent="0.25">
      <c r="C546" s="10"/>
      <c r="D546" s="10"/>
      <c r="E546" s="10"/>
      <c r="F546" s="10"/>
    </row>
    <row r="547" spans="3:6" x14ac:dyDescent="0.25">
      <c r="C547" s="10"/>
      <c r="D547" s="10"/>
      <c r="E547" s="10"/>
      <c r="F547" s="10"/>
    </row>
    <row r="548" spans="3:6" x14ac:dyDescent="0.25">
      <c r="C548" s="10"/>
      <c r="D548" s="10"/>
      <c r="E548" s="10"/>
      <c r="F548" s="10"/>
    </row>
    <row r="549" spans="3:6" x14ac:dyDescent="0.25">
      <c r="C549" s="10"/>
      <c r="D549" s="10"/>
      <c r="E549" s="10"/>
      <c r="F549" s="10"/>
    </row>
    <row r="550" spans="3:6" x14ac:dyDescent="0.25">
      <c r="C550" s="10"/>
      <c r="D550" s="10"/>
      <c r="E550" s="10"/>
      <c r="F550" s="10"/>
    </row>
    <row r="551" spans="3:6" x14ac:dyDescent="0.25">
      <c r="C551" s="10"/>
      <c r="D551" s="10"/>
      <c r="E551" s="10"/>
      <c r="F551" s="10"/>
    </row>
    <row r="552" spans="3:6" x14ac:dyDescent="0.25">
      <c r="C552" s="10"/>
      <c r="D552" s="10"/>
      <c r="E552" s="10"/>
      <c r="F552" s="10"/>
    </row>
    <row r="553" spans="3:6" x14ac:dyDescent="0.25">
      <c r="C553" s="10"/>
      <c r="D553" s="10"/>
      <c r="E553" s="10"/>
      <c r="F553" s="10"/>
    </row>
    <row r="554" spans="3:6" x14ac:dyDescent="0.25">
      <c r="C554" s="10"/>
      <c r="D554" s="10"/>
      <c r="E554" s="10"/>
      <c r="F554" s="10"/>
    </row>
    <row r="555" spans="3:6" x14ac:dyDescent="0.25">
      <c r="C555" s="10"/>
      <c r="D555" s="10"/>
      <c r="E555" s="10"/>
      <c r="F555" s="10"/>
    </row>
    <row r="556" spans="3:6" x14ac:dyDescent="0.25">
      <c r="C556" s="10"/>
      <c r="D556" s="10"/>
      <c r="E556" s="10"/>
      <c r="F556" s="10"/>
    </row>
    <row r="557" spans="3:6" x14ac:dyDescent="0.25">
      <c r="C557" s="10"/>
      <c r="D557" s="10"/>
      <c r="E557" s="10"/>
      <c r="F557" s="10"/>
    </row>
    <row r="558" spans="3:6" x14ac:dyDescent="0.25">
      <c r="C558" s="10"/>
      <c r="D558" s="10"/>
      <c r="E558" s="10"/>
      <c r="F558" s="10"/>
    </row>
    <row r="559" spans="3:6" x14ac:dyDescent="0.25">
      <c r="C559" s="10"/>
      <c r="D559" s="10"/>
      <c r="E559" s="10"/>
      <c r="F559" s="10"/>
    </row>
    <row r="560" spans="3:6" x14ac:dyDescent="0.25">
      <c r="C560" s="10"/>
      <c r="D560" s="10"/>
      <c r="E560" s="10"/>
      <c r="F560" s="10"/>
    </row>
    <row r="561" spans="3:6" x14ac:dyDescent="0.25">
      <c r="C561" s="10"/>
      <c r="D561" s="10"/>
      <c r="E561" s="10"/>
      <c r="F561" s="10"/>
    </row>
    <row r="562" spans="3:6" x14ac:dyDescent="0.25">
      <c r="C562" s="10"/>
      <c r="D562" s="10"/>
      <c r="E562" s="10"/>
      <c r="F562" s="10"/>
    </row>
    <row r="563" spans="3:6" x14ac:dyDescent="0.25">
      <c r="C563" s="10"/>
      <c r="D563" s="10"/>
      <c r="E563" s="10"/>
      <c r="F563" s="10"/>
    </row>
    <row r="564" spans="3:6" x14ac:dyDescent="0.25">
      <c r="C564" s="10"/>
      <c r="D564" s="10"/>
      <c r="E564" s="10"/>
      <c r="F564" s="10"/>
    </row>
    <row r="565" spans="3:6" x14ac:dyDescent="0.25">
      <c r="C565" s="10"/>
      <c r="D565" s="10"/>
      <c r="E565" s="10"/>
      <c r="F565" s="10"/>
    </row>
    <row r="566" spans="3:6" x14ac:dyDescent="0.25">
      <c r="C566" s="10"/>
      <c r="D566" s="10"/>
      <c r="E566" s="10"/>
      <c r="F566" s="10"/>
    </row>
    <row r="567" spans="3:6" x14ac:dyDescent="0.25">
      <c r="C567" s="10"/>
      <c r="D567" s="10"/>
      <c r="E567" s="10"/>
      <c r="F567" s="10"/>
    </row>
    <row r="568" spans="3:6" x14ac:dyDescent="0.25">
      <c r="C568" s="10"/>
      <c r="D568" s="10"/>
      <c r="E568" s="10"/>
      <c r="F568" s="10"/>
    </row>
    <row r="569" spans="3:6" x14ac:dyDescent="0.25">
      <c r="C569" s="10"/>
      <c r="D569" s="10"/>
      <c r="E569" s="10"/>
      <c r="F569" s="10"/>
    </row>
    <row r="570" spans="3:6" x14ac:dyDescent="0.25">
      <c r="C570" s="10"/>
      <c r="D570" s="10"/>
      <c r="E570" s="10"/>
      <c r="F570" s="10"/>
    </row>
    <row r="571" spans="3:6" x14ac:dyDescent="0.25">
      <c r="C571" s="10"/>
      <c r="D571" s="10"/>
      <c r="E571" s="10"/>
      <c r="F571" s="10"/>
    </row>
    <row r="572" spans="3:6" x14ac:dyDescent="0.25">
      <c r="C572" s="10"/>
      <c r="D572" s="10"/>
      <c r="E572" s="10"/>
      <c r="F572" s="10"/>
    </row>
    <row r="573" spans="3:6" x14ac:dyDescent="0.25">
      <c r="C573" s="10"/>
      <c r="D573" s="10"/>
      <c r="E573" s="10"/>
      <c r="F573" s="10"/>
    </row>
    <row r="574" spans="3:6" x14ac:dyDescent="0.25">
      <c r="C574" s="10"/>
      <c r="D574" s="10"/>
      <c r="E574" s="10"/>
      <c r="F574" s="10"/>
    </row>
    <row r="575" spans="3:6" x14ac:dyDescent="0.25">
      <c r="C575" s="10"/>
      <c r="D575" s="10"/>
      <c r="E575" s="10"/>
      <c r="F575" s="10"/>
    </row>
    <row r="576" spans="3:6" x14ac:dyDescent="0.25">
      <c r="C576" s="10"/>
      <c r="D576" s="10"/>
      <c r="E576" s="10"/>
      <c r="F576" s="10"/>
    </row>
    <row r="577" spans="3:6" x14ac:dyDescent="0.25">
      <c r="C577" s="10"/>
      <c r="D577" s="10"/>
      <c r="E577" s="10"/>
      <c r="F577" s="10"/>
    </row>
    <row r="578" spans="3:6" x14ac:dyDescent="0.25">
      <c r="C578" s="10"/>
      <c r="D578" s="10"/>
      <c r="E578" s="10"/>
      <c r="F578" s="10"/>
    </row>
    <row r="579" spans="3:6" x14ac:dyDescent="0.25">
      <c r="C579" s="10"/>
      <c r="D579" s="10"/>
      <c r="E579" s="10"/>
      <c r="F579" s="10"/>
    </row>
    <row r="580" spans="3:6" x14ac:dyDescent="0.25">
      <c r="C580" s="10"/>
      <c r="D580" s="10"/>
      <c r="E580" s="10"/>
      <c r="F580" s="10"/>
    </row>
    <row r="581" spans="3:6" x14ac:dyDescent="0.25">
      <c r="C581" s="10"/>
      <c r="D581" s="10"/>
      <c r="E581" s="10"/>
      <c r="F581" s="10"/>
    </row>
    <row r="582" spans="3:6" x14ac:dyDescent="0.25">
      <c r="C582" s="10"/>
      <c r="D582" s="10"/>
      <c r="E582" s="10"/>
      <c r="F582" s="10"/>
    </row>
    <row r="583" spans="3:6" x14ac:dyDescent="0.25">
      <c r="C583" s="10"/>
      <c r="D583" s="10"/>
      <c r="E583" s="10"/>
      <c r="F583" s="10"/>
    </row>
    <row r="584" spans="3:6" x14ac:dyDescent="0.25">
      <c r="C584" s="10"/>
      <c r="D584" s="10"/>
      <c r="E584" s="10"/>
      <c r="F584" s="10"/>
    </row>
    <row r="585" spans="3:6" x14ac:dyDescent="0.25">
      <c r="C585" s="10"/>
      <c r="D585" s="10"/>
      <c r="E585" s="10"/>
      <c r="F585" s="10"/>
    </row>
    <row r="586" spans="3:6" x14ac:dyDescent="0.25">
      <c r="C586" s="10"/>
      <c r="D586" s="10"/>
      <c r="E586" s="10"/>
      <c r="F586" s="10"/>
    </row>
    <row r="587" spans="3:6" x14ac:dyDescent="0.25">
      <c r="C587" s="10"/>
      <c r="D587" s="10"/>
      <c r="E587" s="10"/>
      <c r="F587" s="10"/>
    </row>
    <row r="588" spans="3:6" x14ac:dyDescent="0.25">
      <c r="C588" s="10"/>
      <c r="D588" s="10"/>
      <c r="E588" s="10"/>
      <c r="F588" s="10"/>
    </row>
    <row r="589" spans="3:6" x14ac:dyDescent="0.25">
      <c r="C589" s="10"/>
      <c r="D589" s="10"/>
      <c r="E589" s="10"/>
      <c r="F589" s="10"/>
    </row>
    <row r="590" spans="3:6" x14ac:dyDescent="0.25">
      <c r="C590" s="10"/>
      <c r="D590" s="10"/>
      <c r="E590" s="10"/>
      <c r="F590" s="10"/>
    </row>
    <row r="591" spans="3:6" x14ac:dyDescent="0.25">
      <c r="C591" s="10"/>
      <c r="D591" s="10"/>
      <c r="E591" s="10"/>
      <c r="F591" s="10"/>
    </row>
    <row r="592" spans="3:6" x14ac:dyDescent="0.25">
      <c r="C592" s="10"/>
      <c r="D592" s="10"/>
      <c r="E592" s="10"/>
      <c r="F592" s="10"/>
    </row>
    <row r="593" spans="3:6" x14ac:dyDescent="0.25">
      <c r="C593" s="10"/>
      <c r="D593" s="10"/>
      <c r="E593" s="10"/>
      <c r="F593" s="10"/>
    </row>
    <row r="594" spans="3:6" x14ac:dyDescent="0.25">
      <c r="C594" s="10"/>
      <c r="D594" s="10"/>
      <c r="E594" s="10"/>
      <c r="F594" s="10"/>
    </row>
    <row r="595" spans="3:6" x14ac:dyDescent="0.25">
      <c r="C595" s="10"/>
      <c r="D595" s="10"/>
      <c r="E595" s="10"/>
      <c r="F595" s="10"/>
    </row>
    <row r="596" spans="3:6" x14ac:dyDescent="0.25">
      <c r="C596" s="10"/>
      <c r="D596" s="10"/>
      <c r="E596" s="10"/>
      <c r="F596" s="10"/>
    </row>
    <row r="597" spans="3:6" x14ac:dyDescent="0.25">
      <c r="C597" s="10"/>
      <c r="D597" s="10"/>
      <c r="E597" s="10"/>
      <c r="F597" s="10"/>
    </row>
    <row r="598" spans="3:6" x14ac:dyDescent="0.25">
      <c r="C598" s="10"/>
      <c r="D598" s="10"/>
      <c r="E598" s="10"/>
      <c r="F598" s="10"/>
    </row>
    <row r="599" spans="3:6" x14ac:dyDescent="0.25">
      <c r="C599" s="10"/>
      <c r="D599" s="10"/>
      <c r="E599" s="10"/>
      <c r="F599" s="10"/>
    </row>
    <row r="600" spans="3:6" x14ac:dyDescent="0.25">
      <c r="C600" s="10"/>
      <c r="D600" s="10"/>
      <c r="E600" s="10"/>
      <c r="F600" s="10"/>
    </row>
    <row r="601" spans="3:6" x14ac:dyDescent="0.25">
      <c r="C601" s="10"/>
      <c r="D601" s="10"/>
      <c r="E601" s="10"/>
      <c r="F601" s="10"/>
    </row>
    <row r="602" spans="3:6" x14ac:dyDescent="0.25">
      <c r="C602" s="10"/>
      <c r="D602" s="10"/>
      <c r="E602" s="10"/>
      <c r="F602" s="10"/>
    </row>
    <row r="603" spans="3:6" x14ac:dyDescent="0.25">
      <c r="C603" s="10"/>
      <c r="D603" s="10"/>
      <c r="E603" s="10"/>
      <c r="F603" s="10"/>
    </row>
    <row r="604" spans="3:6" x14ac:dyDescent="0.25">
      <c r="C604" s="10"/>
      <c r="D604" s="10"/>
      <c r="E604" s="10"/>
      <c r="F604" s="10"/>
    </row>
    <row r="605" spans="3:6" x14ac:dyDescent="0.25">
      <c r="C605" s="10"/>
      <c r="D605" s="10"/>
      <c r="E605" s="10"/>
      <c r="F605" s="10"/>
    </row>
    <row r="606" spans="3:6" x14ac:dyDescent="0.25">
      <c r="C606" s="10"/>
      <c r="D606" s="10"/>
      <c r="E606" s="10"/>
      <c r="F606" s="10"/>
    </row>
    <row r="607" spans="3:6" x14ac:dyDescent="0.25">
      <c r="C607" s="10"/>
      <c r="D607" s="10"/>
      <c r="E607" s="10"/>
      <c r="F607" s="10"/>
    </row>
    <row r="608" spans="3:6" x14ac:dyDescent="0.25">
      <c r="C608" s="10"/>
      <c r="D608" s="10"/>
      <c r="E608" s="10"/>
      <c r="F608" s="10"/>
    </row>
    <row r="609" spans="3:6" x14ac:dyDescent="0.25">
      <c r="C609" s="10"/>
      <c r="D609" s="10"/>
      <c r="E609" s="10"/>
      <c r="F609" s="10"/>
    </row>
    <row r="610" spans="3:6" x14ac:dyDescent="0.25">
      <c r="C610" s="10"/>
      <c r="D610" s="10"/>
      <c r="E610" s="10"/>
      <c r="F610" s="10"/>
    </row>
    <row r="611" spans="3:6" x14ac:dyDescent="0.25">
      <c r="C611" s="10"/>
      <c r="D611" s="10"/>
      <c r="E611" s="10"/>
      <c r="F611" s="10"/>
    </row>
    <row r="612" spans="3:6" x14ac:dyDescent="0.25">
      <c r="C612" s="10"/>
      <c r="D612" s="10"/>
      <c r="E612" s="10"/>
      <c r="F612" s="10"/>
    </row>
    <row r="613" spans="3:6" x14ac:dyDescent="0.25">
      <c r="C613" s="10"/>
      <c r="D613" s="10"/>
      <c r="E613" s="10"/>
      <c r="F613" s="10"/>
    </row>
    <row r="614" spans="3:6" x14ac:dyDescent="0.25">
      <c r="C614" s="10"/>
      <c r="D614" s="10"/>
      <c r="E614" s="10"/>
      <c r="F614" s="10"/>
    </row>
    <row r="615" spans="3:6" x14ac:dyDescent="0.25">
      <c r="C615" s="10"/>
      <c r="D615" s="10"/>
      <c r="E615" s="10"/>
      <c r="F615" s="10"/>
    </row>
    <row r="616" spans="3:6" x14ac:dyDescent="0.25">
      <c r="C616" s="10"/>
      <c r="D616" s="10"/>
      <c r="E616" s="10"/>
      <c r="F616" s="10"/>
    </row>
    <row r="617" spans="3:6" x14ac:dyDescent="0.25">
      <c r="C617" s="10"/>
      <c r="D617" s="10"/>
      <c r="E617" s="10"/>
      <c r="F617" s="10"/>
    </row>
    <row r="618" spans="3:6" x14ac:dyDescent="0.25">
      <c r="C618" s="10"/>
      <c r="D618" s="10"/>
      <c r="E618" s="10"/>
      <c r="F618" s="10"/>
    </row>
    <row r="619" spans="3:6" x14ac:dyDescent="0.25">
      <c r="C619" s="10"/>
      <c r="D619" s="10"/>
      <c r="E619" s="10"/>
      <c r="F619" s="10"/>
    </row>
    <row r="620" spans="3:6" x14ac:dyDescent="0.25">
      <c r="C620" s="10"/>
      <c r="D620" s="10"/>
      <c r="E620" s="10"/>
      <c r="F620" s="10"/>
    </row>
    <row r="621" spans="3:6" x14ac:dyDescent="0.25">
      <c r="C621" s="10"/>
      <c r="D621" s="10"/>
      <c r="E621" s="10"/>
      <c r="F621" s="10"/>
    </row>
    <row r="622" spans="3:6" x14ac:dyDescent="0.25">
      <c r="C622" s="10"/>
      <c r="D622" s="10"/>
      <c r="E622" s="10"/>
      <c r="F622" s="10"/>
    </row>
    <row r="623" spans="3:6" x14ac:dyDescent="0.25">
      <c r="C623" s="10"/>
      <c r="D623" s="10"/>
      <c r="E623" s="10"/>
      <c r="F623" s="10"/>
    </row>
    <row r="624" spans="3:6" x14ac:dyDescent="0.25">
      <c r="C624" s="10"/>
      <c r="D624" s="10"/>
      <c r="E624" s="10"/>
      <c r="F624" s="10"/>
    </row>
    <row r="625" spans="3:6" x14ac:dyDescent="0.25">
      <c r="C625" s="10"/>
      <c r="D625" s="10"/>
      <c r="E625" s="10"/>
      <c r="F625" s="10"/>
    </row>
    <row r="626" spans="3:6" x14ac:dyDescent="0.25">
      <c r="C626" s="10"/>
      <c r="D626" s="10"/>
      <c r="E626" s="10"/>
      <c r="F626" s="10"/>
    </row>
    <row r="627" spans="3:6" x14ac:dyDescent="0.25">
      <c r="C627" s="10"/>
      <c r="D627" s="10"/>
      <c r="E627" s="10"/>
      <c r="F627" s="10"/>
    </row>
    <row r="628" spans="3:6" x14ac:dyDescent="0.25">
      <c r="C628" s="10"/>
      <c r="D628" s="10"/>
      <c r="E628" s="10"/>
      <c r="F628" s="10"/>
    </row>
    <row r="629" spans="3:6" x14ac:dyDescent="0.25">
      <c r="C629" s="10"/>
      <c r="D629" s="10"/>
      <c r="E629" s="10"/>
      <c r="F629" s="10"/>
    </row>
    <row r="630" spans="3:6" x14ac:dyDescent="0.25">
      <c r="C630" s="10"/>
      <c r="D630" s="10"/>
      <c r="E630" s="10"/>
      <c r="F630" s="10"/>
    </row>
    <row r="631" spans="3:6" x14ac:dyDescent="0.25">
      <c r="C631" s="10"/>
      <c r="D631" s="10"/>
      <c r="E631" s="10"/>
      <c r="F631" s="10"/>
    </row>
    <row r="632" spans="3:6" x14ac:dyDescent="0.25">
      <c r="C632" s="10"/>
      <c r="D632" s="10"/>
      <c r="E632" s="10"/>
      <c r="F632" s="10"/>
    </row>
    <row r="633" spans="3:6" x14ac:dyDescent="0.25">
      <c r="C633" s="10"/>
      <c r="D633" s="10"/>
      <c r="E633" s="10"/>
      <c r="F633" s="10"/>
    </row>
    <row r="634" spans="3:6" x14ac:dyDescent="0.25">
      <c r="C634" s="10"/>
      <c r="D634" s="10"/>
      <c r="E634" s="10"/>
      <c r="F634" s="10"/>
    </row>
    <row r="635" spans="3:6" x14ac:dyDescent="0.25">
      <c r="C635" s="10"/>
      <c r="D635" s="10"/>
      <c r="E635" s="10"/>
      <c r="F635" s="10"/>
    </row>
    <row r="636" spans="3:6" x14ac:dyDescent="0.25">
      <c r="C636" s="10"/>
      <c r="D636" s="10"/>
      <c r="E636" s="10"/>
      <c r="F636" s="10"/>
    </row>
    <row r="637" spans="3:6" x14ac:dyDescent="0.25">
      <c r="C637" s="10"/>
      <c r="D637" s="10"/>
      <c r="E637" s="10"/>
      <c r="F637" s="10"/>
    </row>
    <row r="638" spans="3:6" x14ac:dyDescent="0.25">
      <c r="C638" s="10"/>
      <c r="D638" s="10"/>
      <c r="E638" s="10"/>
      <c r="F638" s="10"/>
    </row>
    <row r="639" spans="3:6" x14ac:dyDescent="0.25">
      <c r="C639" s="10"/>
      <c r="D639" s="10"/>
      <c r="E639" s="10"/>
      <c r="F639" s="10"/>
    </row>
    <row r="640" spans="3:6" x14ac:dyDescent="0.25">
      <c r="C640" s="10"/>
      <c r="D640" s="10"/>
      <c r="E640" s="10"/>
      <c r="F640" s="10"/>
    </row>
    <row r="641" spans="3:6" x14ac:dyDescent="0.25">
      <c r="C641" s="10"/>
      <c r="D641" s="10"/>
      <c r="E641" s="10"/>
      <c r="F641" s="10"/>
    </row>
    <row r="642" spans="3:6" x14ac:dyDescent="0.25">
      <c r="C642" s="10"/>
      <c r="D642" s="10"/>
      <c r="E642" s="10"/>
      <c r="F642" s="10"/>
    </row>
    <row r="643" spans="3:6" x14ac:dyDescent="0.25">
      <c r="C643" s="10"/>
      <c r="D643" s="10"/>
      <c r="E643" s="10"/>
      <c r="F643" s="10"/>
    </row>
    <row r="644" spans="3:6" x14ac:dyDescent="0.25">
      <c r="C644" s="10"/>
      <c r="D644" s="10"/>
      <c r="E644" s="10"/>
      <c r="F644" s="10"/>
    </row>
    <row r="645" spans="3:6" x14ac:dyDescent="0.25">
      <c r="C645" s="10"/>
      <c r="D645" s="10"/>
      <c r="E645" s="10"/>
      <c r="F645" s="10"/>
    </row>
    <row r="646" spans="3:6" x14ac:dyDescent="0.25">
      <c r="C646" s="10"/>
      <c r="D646" s="10"/>
      <c r="E646" s="10"/>
      <c r="F646" s="10"/>
    </row>
    <row r="647" spans="3:6" x14ac:dyDescent="0.25">
      <c r="C647" s="10"/>
      <c r="D647" s="10"/>
      <c r="E647" s="10"/>
      <c r="F647" s="10"/>
    </row>
    <row r="648" spans="3:6" x14ac:dyDescent="0.25">
      <c r="C648" s="10"/>
      <c r="D648" s="10"/>
      <c r="E648" s="10"/>
      <c r="F648" s="10"/>
    </row>
    <row r="649" spans="3:6" x14ac:dyDescent="0.25">
      <c r="C649" s="10"/>
      <c r="D649" s="10"/>
      <c r="E649" s="10"/>
      <c r="F649" s="10"/>
    </row>
    <row r="650" spans="3:6" x14ac:dyDescent="0.25">
      <c r="C650" s="10"/>
      <c r="D650" s="10"/>
      <c r="E650" s="10"/>
      <c r="F650" s="10"/>
    </row>
    <row r="651" spans="3:6" x14ac:dyDescent="0.25">
      <c r="C651" s="10"/>
      <c r="D651" s="10"/>
      <c r="E651" s="10"/>
      <c r="F651" s="10"/>
    </row>
    <row r="652" spans="3:6" x14ac:dyDescent="0.25">
      <c r="C652" s="10"/>
      <c r="D652" s="10"/>
      <c r="E652" s="10"/>
      <c r="F652" s="10"/>
    </row>
    <row r="653" spans="3:6" x14ac:dyDescent="0.25">
      <c r="C653" s="10"/>
      <c r="D653" s="10"/>
      <c r="E653" s="10"/>
      <c r="F653" s="10"/>
    </row>
    <row r="654" spans="3:6" x14ac:dyDescent="0.25">
      <c r="C654" s="10"/>
      <c r="D654" s="10"/>
      <c r="E654" s="10"/>
      <c r="F654" s="10"/>
    </row>
    <row r="655" spans="3:6" x14ac:dyDescent="0.25">
      <c r="C655" s="10"/>
      <c r="D655" s="10"/>
      <c r="E655" s="10"/>
      <c r="F655" s="10"/>
    </row>
    <row r="656" spans="3:6" x14ac:dyDescent="0.25">
      <c r="C656" s="10"/>
      <c r="D656" s="10"/>
      <c r="E656" s="10"/>
      <c r="F656" s="10"/>
    </row>
    <row r="657" spans="3:6" x14ac:dyDescent="0.25">
      <c r="C657" s="10"/>
      <c r="D657" s="10"/>
      <c r="E657" s="10"/>
      <c r="F657" s="10"/>
    </row>
    <row r="658" spans="3:6" x14ac:dyDescent="0.25">
      <c r="C658" s="10"/>
      <c r="D658" s="10"/>
      <c r="E658" s="10"/>
      <c r="F658" s="10"/>
    </row>
    <row r="659" spans="3:6" x14ac:dyDescent="0.25">
      <c r="C659" s="10"/>
      <c r="D659" s="10"/>
      <c r="E659" s="10"/>
      <c r="F659" s="10"/>
    </row>
    <row r="660" spans="3:6" x14ac:dyDescent="0.25">
      <c r="C660" s="10"/>
      <c r="D660" s="10"/>
      <c r="E660" s="10"/>
      <c r="F660" s="10"/>
    </row>
    <row r="661" spans="3:6" x14ac:dyDescent="0.25">
      <c r="C661" s="10"/>
      <c r="D661" s="10"/>
      <c r="E661" s="10"/>
      <c r="F661" s="10"/>
    </row>
    <row r="662" spans="3:6" x14ac:dyDescent="0.25">
      <c r="C662" s="10"/>
      <c r="D662" s="10"/>
      <c r="E662" s="10"/>
      <c r="F662" s="10"/>
    </row>
    <row r="663" spans="3:6" x14ac:dyDescent="0.25">
      <c r="C663" s="10"/>
      <c r="D663" s="10"/>
      <c r="E663" s="10"/>
      <c r="F663" s="10"/>
    </row>
    <row r="664" spans="3:6" x14ac:dyDescent="0.25">
      <c r="C664" s="10"/>
      <c r="D664" s="10"/>
      <c r="E664" s="10"/>
      <c r="F664" s="10"/>
    </row>
    <row r="665" spans="3:6" x14ac:dyDescent="0.25">
      <c r="C665" s="10"/>
      <c r="D665" s="10"/>
      <c r="E665" s="10"/>
      <c r="F665" s="10"/>
    </row>
    <row r="666" spans="3:6" x14ac:dyDescent="0.25">
      <c r="C666" s="10"/>
      <c r="D666" s="10"/>
      <c r="E666" s="10"/>
      <c r="F666" s="10"/>
    </row>
    <row r="667" spans="3:6" x14ac:dyDescent="0.25">
      <c r="C667" s="10"/>
      <c r="D667" s="10"/>
      <c r="E667" s="10"/>
      <c r="F667" s="10"/>
    </row>
    <row r="668" spans="3:6" x14ac:dyDescent="0.25">
      <c r="C668" s="10"/>
      <c r="D668" s="10"/>
      <c r="E668" s="10"/>
      <c r="F668" s="10"/>
    </row>
    <row r="669" spans="3:6" x14ac:dyDescent="0.25">
      <c r="C669" s="10"/>
      <c r="D669" s="10"/>
      <c r="E669" s="10"/>
      <c r="F669" s="10"/>
    </row>
    <row r="670" spans="3:6" x14ac:dyDescent="0.25">
      <c r="C670" s="10"/>
      <c r="D670" s="10"/>
      <c r="E670" s="10"/>
      <c r="F670" s="10"/>
    </row>
    <row r="671" spans="3:6" x14ac:dyDescent="0.25">
      <c r="C671" s="10"/>
      <c r="D671" s="10"/>
      <c r="E671" s="10"/>
      <c r="F671" s="10"/>
    </row>
    <row r="672" spans="3:6" x14ac:dyDescent="0.25">
      <c r="C672" s="10"/>
      <c r="D672" s="10"/>
      <c r="E672" s="10"/>
      <c r="F672" s="10"/>
    </row>
    <row r="673" spans="3:6" x14ac:dyDescent="0.25">
      <c r="C673" s="10"/>
      <c r="D673" s="10"/>
      <c r="E673" s="10"/>
      <c r="F673" s="10"/>
    </row>
    <row r="674" spans="3:6" x14ac:dyDescent="0.25">
      <c r="C674" s="10"/>
      <c r="D674" s="10"/>
      <c r="E674" s="10"/>
      <c r="F674" s="10"/>
    </row>
    <row r="675" spans="3:6" x14ac:dyDescent="0.25">
      <c r="C675" s="10"/>
      <c r="D675" s="10"/>
      <c r="E675" s="10"/>
      <c r="F675" s="10"/>
    </row>
    <row r="676" spans="3:6" x14ac:dyDescent="0.25">
      <c r="C676" s="10"/>
      <c r="D676" s="10"/>
      <c r="E676" s="10"/>
      <c r="F676" s="10"/>
    </row>
    <row r="677" spans="3:6" x14ac:dyDescent="0.25">
      <c r="C677" s="10"/>
      <c r="D677" s="10"/>
      <c r="E677" s="10"/>
      <c r="F677" s="10"/>
    </row>
    <row r="678" spans="3:6" x14ac:dyDescent="0.25">
      <c r="C678" s="10"/>
      <c r="D678" s="10"/>
      <c r="E678" s="10"/>
      <c r="F678" s="10"/>
    </row>
    <row r="679" spans="3:6" x14ac:dyDescent="0.25">
      <c r="C679" s="10"/>
      <c r="D679" s="10"/>
      <c r="E679" s="10"/>
      <c r="F679" s="10"/>
    </row>
    <row r="680" spans="3:6" x14ac:dyDescent="0.25">
      <c r="C680" s="10"/>
      <c r="D680" s="10"/>
      <c r="E680" s="10"/>
      <c r="F680" s="10"/>
    </row>
    <row r="681" spans="3:6" x14ac:dyDescent="0.25">
      <c r="C681" s="10"/>
      <c r="D681" s="10"/>
      <c r="E681" s="10"/>
      <c r="F681" s="10"/>
    </row>
    <row r="682" spans="3:6" x14ac:dyDescent="0.25">
      <c r="C682" s="10"/>
      <c r="D682" s="10"/>
      <c r="E682" s="10"/>
      <c r="F682" s="10"/>
    </row>
    <row r="683" spans="3:6" x14ac:dyDescent="0.25">
      <c r="C683" s="10"/>
      <c r="D683" s="10"/>
      <c r="E683" s="10"/>
      <c r="F683" s="10"/>
    </row>
    <row r="684" spans="3:6" x14ac:dyDescent="0.25">
      <c r="C684" s="10"/>
      <c r="D684" s="10"/>
      <c r="E684" s="10"/>
      <c r="F684" s="10"/>
    </row>
    <row r="685" spans="3:6" x14ac:dyDescent="0.25">
      <c r="C685" s="10"/>
      <c r="D685" s="10"/>
      <c r="E685" s="10"/>
      <c r="F685" s="10"/>
    </row>
    <row r="686" spans="3:6" x14ac:dyDescent="0.25">
      <c r="C686" s="10"/>
      <c r="D686" s="10"/>
      <c r="E686" s="10"/>
      <c r="F686" s="10"/>
    </row>
    <row r="687" spans="3:6" x14ac:dyDescent="0.25">
      <c r="C687" s="10"/>
      <c r="D687" s="10"/>
      <c r="E687" s="10"/>
      <c r="F687" s="10"/>
    </row>
    <row r="688" spans="3:6" x14ac:dyDescent="0.25">
      <c r="C688" s="10"/>
      <c r="D688" s="10"/>
      <c r="E688" s="10"/>
      <c r="F688" s="10"/>
    </row>
    <row r="689" spans="3:6" x14ac:dyDescent="0.25">
      <c r="C689" s="10"/>
      <c r="D689" s="10"/>
      <c r="E689" s="10"/>
      <c r="F689" s="10"/>
    </row>
    <row r="690" spans="3:6" x14ac:dyDescent="0.25">
      <c r="C690" s="10"/>
      <c r="D690" s="10"/>
      <c r="E690" s="10"/>
      <c r="F690" s="10"/>
    </row>
    <row r="691" spans="3:6" x14ac:dyDescent="0.25">
      <c r="C691" s="10"/>
      <c r="D691" s="10"/>
      <c r="E691" s="10"/>
      <c r="F691" s="10"/>
    </row>
    <row r="692" spans="3:6" x14ac:dyDescent="0.25">
      <c r="C692" s="10"/>
      <c r="D692" s="10"/>
      <c r="E692" s="10"/>
      <c r="F692" s="10"/>
    </row>
    <row r="693" spans="3:6" x14ac:dyDescent="0.25">
      <c r="C693" s="10"/>
      <c r="D693" s="10"/>
      <c r="E693" s="10"/>
      <c r="F693" s="10"/>
    </row>
    <row r="694" spans="3:6" x14ac:dyDescent="0.25">
      <c r="C694" s="10"/>
      <c r="D694" s="10"/>
      <c r="E694" s="10"/>
      <c r="F694" s="10"/>
    </row>
    <row r="695" spans="3:6" x14ac:dyDescent="0.25">
      <c r="C695" s="10"/>
      <c r="D695" s="10"/>
      <c r="E695" s="10"/>
      <c r="F695" s="10"/>
    </row>
    <row r="696" spans="3:6" x14ac:dyDescent="0.25">
      <c r="C696" s="10"/>
      <c r="D696" s="10"/>
      <c r="E696" s="10"/>
      <c r="F696" s="10"/>
    </row>
    <row r="697" spans="3:6" x14ac:dyDescent="0.25">
      <c r="C697" s="10"/>
      <c r="D697" s="10"/>
      <c r="E697" s="10"/>
      <c r="F697" s="10"/>
    </row>
    <row r="698" spans="3:6" x14ac:dyDescent="0.25">
      <c r="C698" s="10"/>
      <c r="D698" s="10"/>
      <c r="E698" s="10"/>
      <c r="F698" s="10"/>
    </row>
    <row r="699" spans="3:6" x14ac:dyDescent="0.25">
      <c r="C699" s="10"/>
      <c r="D699" s="10"/>
      <c r="E699" s="10"/>
      <c r="F699" s="10"/>
    </row>
    <row r="700" spans="3:6" x14ac:dyDescent="0.25">
      <c r="C700" s="10"/>
      <c r="D700" s="10"/>
      <c r="E700" s="10"/>
      <c r="F700" s="10"/>
    </row>
    <row r="701" spans="3:6" x14ac:dyDescent="0.25">
      <c r="C701" s="10"/>
      <c r="D701" s="10"/>
      <c r="E701" s="10"/>
      <c r="F701" s="10"/>
    </row>
    <row r="702" spans="3:6" x14ac:dyDescent="0.25">
      <c r="C702" s="10"/>
      <c r="D702" s="10"/>
      <c r="E702" s="10"/>
      <c r="F702" s="10"/>
    </row>
    <row r="703" spans="3:6" x14ac:dyDescent="0.25">
      <c r="C703" s="10"/>
      <c r="D703" s="10"/>
      <c r="E703" s="10"/>
      <c r="F703" s="10"/>
    </row>
    <row r="704" spans="3:6" x14ac:dyDescent="0.25">
      <c r="C704" s="10"/>
      <c r="D704" s="10"/>
      <c r="E704" s="10"/>
      <c r="F704" s="10"/>
    </row>
    <row r="705" spans="3:6" x14ac:dyDescent="0.25">
      <c r="C705" s="10"/>
      <c r="D705" s="10"/>
      <c r="E705" s="10"/>
      <c r="F705" s="10"/>
    </row>
    <row r="706" spans="3:6" x14ac:dyDescent="0.25">
      <c r="C706" s="10"/>
      <c r="D706" s="10"/>
      <c r="E706" s="10"/>
      <c r="F706" s="10"/>
    </row>
    <row r="707" spans="3:6" x14ac:dyDescent="0.25">
      <c r="C707" s="10"/>
      <c r="D707" s="10"/>
      <c r="E707" s="10"/>
      <c r="F707" s="10"/>
    </row>
    <row r="708" spans="3:6" x14ac:dyDescent="0.25">
      <c r="C708" s="10"/>
      <c r="D708" s="10"/>
      <c r="E708" s="10"/>
      <c r="F708" s="10"/>
    </row>
    <row r="709" spans="3:6" x14ac:dyDescent="0.25">
      <c r="C709" s="10"/>
      <c r="D709" s="10"/>
      <c r="E709" s="10"/>
      <c r="F709" s="10"/>
    </row>
    <row r="710" spans="3:6" x14ac:dyDescent="0.25">
      <c r="C710" s="10"/>
      <c r="D710" s="10"/>
      <c r="E710" s="10"/>
      <c r="F710" s="10"/>
    </row>
    <row r="711" spans="3:6" x14ac:dyDescent="0.25">
      <c r="C711" s="10"/>
      <c r="D711" s="10"/>
      <c r="E711" s="10"/>
      <c r="F711" s="10"/>
    </row>
    <row r="712" spans="3:6" x14ac:dyDescent="0.25">
      <c r="C712" s="10"/>
      <c r="D712" s="10"/>
      <c r="E712" s="10"/>
      <c r="F712" s="10"/>
    </row>
    <row r="713" spans="3:6" x14ac:dyDescent="0.25">
      <c r="C713" s="10"/>
      <c r="D713" s="10"/>
      <c r="E713" s="10"/>
      <c r="F713" s="10"/>
    </row>
    <row r="714" spans="3:6" x14ac:dyDescent="0.25">
      <c r="C714" s="10"/>
      <c r="D714" s="10"/>
      <c r="E714" s="10"/>
      <c r="F714" s="10"/>
    </row>
    <row r="715" spans="3:6" x14ac:dyDescent="0.25">
      <c r="C715" s="10"/>
      <c r="D715" s="10"/>
      <c r="E715" s="10"/>
      <c r="F715" s="10"/>
    </row>
    <row r="716" spans="3:6" x14ac:dyDescent="0.25">
      <c r="C716" s="10"/>
      <c r="D716" s="10"/>
      <c r="E716" s="10"/>
      <c r="F716" s="10"/>
    </row>
    <row r="717" spans="3:6" x14ac:dyDescent="0.25">
      <c r="C717" s="10"/>
      <c r="D717" s="10"/>
      <c r="E717" s="10"/>
      <c r="F717" s="10"/>
    </row>
    <row r="718" spans="3:6" x14ac:dyDescent="0.25">
      <c r="C718" s="10"/>
      <c r="D718" s="10"/>
      <c r="E718" s="10"/>
      <c r="F718" s="10"/>
    </row>
    <row r="719" spans="3:6" x14ac:dyDescent="0.25">
      <c r="C719" s="10"/>
      <c r="D719" s="10"/>
      <c r="E719" s="10"/>
      <c r="F719" s="10"/>
    </row>
    <row r="720" spans="3:6" x14ac:dyDescent="0.25">
      <c r="C720" s="10"/>
      <c r="D720" s="10"/>
      <c r="E720" s="10"/>
      <c r="F720" s="10"/>
    </row>
    <row r="721" spans="3:6" x14ac:dyDescent="0.25">
      <c r="C721" s="10"/>
      <c r="D721" s="10"/>
      <c r="E721" s="10"/>
      <c r="F721" s="10"/>
    </row>
    <row r="722" spans="3:6" x14ac:dyDescent="0.25">
      <c r="C722" s="10"/>
      <c r="D722" s="10"/>
      <c r="E722" s="10"/>
      <c r="F722" s="10"/>
    </row>
    <row r="723" spans="3:6" x14ac:dyDescent="0.25">
      <c r="C723" s="10"/>
      <c r="D723" s="10"/>
      <c r="E723" s="10"/>
      <c r="F723" s="10"/>
    </row>
    <row r="724" spans="3:6" x14ac:dyDescent="0.25">
      <c r="C724" s="10"/>
      <c r="D724" s="10"/>
      <c r="E724" s="10"/>
      <c r="F724" s="10"/>
    </row>
    <row r="725" spans="3:6" x14ac:dyDescent="0.25">
      <c r="C725" s="10"/>
      <c r="D725" s="10"/>
      <c r="E725" s="10"/>
      <c r="F725" s="10"/>
    </row>
    <row r="726" spans="3:6" x14ac:dyDescent="0.25">
      <c r="C726" s="10"/>
      <c r="D726" s="10"/>
      <c r="E726" s="10"/>
      <c r="F726" s="10"/>
    </row>
    <row r="727" spans="3:6" x14ac:dyDescent="0.25">
      <c r="C727" s="10"/>
      <c r="D727" s="10"/>
      <c r="E727" s="10"/>
      <c r="F727" s="10"/>
    </row>
    <row r="728" spans="3:6" x14ac:dyDescent="0.25">
      <c r="C728" s="10"/>
      <c r="D728" s="10"/>
      <c r="E728" s="10"/>
      <c r="F728" s="10"/>
    </row>
    <row r="729" spans="3:6" x14ac:dyDescent="0.25">
      <c r="C729" s="10"/>
      <c r="D729" s="10"/>
      <c r="E729" s="10"/>
      <c r="F729" s="10"/>
    </row>
    <row r="730" spans="3:6" x14ac:dyDescent="0.25">
      <c r="C730" s="10"/>
      <c r="D730" s="10"/>
      <c r="E730" s="10"/>
      <c r="F730" s="10"/>
    </row>
    <row r="731" spans="3:6" x14ac:dyDescent="0.25">
      <c r="C731" s="10"/>
      <c r="D731" s="10"/>
      <c r="E731" s="10"/>
      <c r="F731" s="10"/>
    </row>
    <row r="732" spans="3:6" x14ac:dyDescent="0.25">
      <c r="C732" s="10"/>
      <c r="D732" s="10"/>
      <c r="E732" s="10"/>
      <c r="F732" s="10"/>
    </row>
    <row r="733" spans="3:6" x14ac:dyDescent="0.25">
      <c r="C733" s="10"/>
      <c r="D733" s="10"/>
      <c r="E733" s="10"/>
      <c r="F733" s="10"/>
    </row>
    <row r="734" spans="3:6" x14ac:dyDescent="0.25">
      <c r="C734" s="10"/>
      <c r="D734" s="10"/>
      <c r="E734" s="10"/>
      <c r="F734" s="10"/>
    </row>
    <row r="735" spans="3:6" x14ac:dyDescent="0.25">
      <c r="C735" s="10"/>
      <c r="D735" s="10"/>
      <c r="E735" s="10"/>
      <c r="F735" s="10"/>
    </row>
    <row r="736" spans="3:6" x14ac:dyDescent="0.25">
      <c r="C736" s="10"/>
      <c r="D736" s="10"/>
      <c r="E736" s="10"/>
      <c r="F736" s="10"/>
    </row>
    <row r="737" spans="3:6" x14ac:dyDescent="0.25">
      <c r="C737" s="10"/>
      <c r="D737" s="10"/>
      <c r="E737" s="10"/>
      <c r="F737" s="10"/>
    </row>
    <row r="738" spans="3:6" x14ac:dyDescent="0.25">
      <c r="C738" s="10"/>
      <c r="D738" s="10"/>
      <c r="E738" s="10"/>
      <c r="F738" s="10"/>
    </row>
    <row r="739" spans="3:6" x14ac:dyDescent="0.25">
      <c r="C739" s="10"/>
      <c r="D739" s="10"/>
      <c r="E739" s="10"/>
      <c r="F739" s="10"/>
    </row>
    <row r="740" spans="3:6" x14ac:dyDescent="0.25">
      <c r="C740" s="10"/>
      <c r="D740" s="10"/>
      <c r="E740" s="10"/>
      <c r="F740" s="10"/>
    </row>
    <row r="741" spans="3:6" x14ac:dyDescent="0.25">
      <c r="C741" s="10"/>
      <c r="D741" s="10"/>
      <c r="E741" s="10"/>
      <c r="F741" s="10"/>
    </row>
    <row r="742" spans="3:6" x14ac:dyDescent="0.25">
      <c r="C742" s="10"/>
      <c r="D742" s="10"/>
      <c r="E742" s="10"/>
      <c r="F742" s="10"/>
    </row>
    <row r="743" spans="3:6" x14ac:dyDescent="0.25">
      <c r="C743" s="10"/>
      <c r="D743" s="10"/>
      <c r="E743" s="10"/>
      <c r="F743" s="10"/>
    </row>
    <row r="744" spans="3:6" x14ac:dyDescent="0.25">
      <c r="C744" s="10"/>
      <c r="D744" s="10"/>
      <c r="E744" s="10"/>
      <c r="F744" s="10"/>
    </row>
    <row r="745" spans="3:6" x14ac:dyDescent="0.25">
      <c r="C745" s="10"/>
      <c r="D745" s="10"/>
      <c r="E745" s="10"/>
      <c r="F745" s="10"/>
    </row>
    <row r="746" spans="3:6" x14ac:dyDescent="0.25">
      <c r="C746" s="10"/>
      <c r="D746" s="10"/>
      <c r="E746" s="10"/>
      <c r="F746" s="10"/>
    </row>
    <row r="747" spans="3:6" x14ac:dyDescent="0.25">
      <c r="C747" s="10"/>
      <c r="D747" s="10"/>
      <c r="E747" s="10"/>
      <c r="F747" s="10"/>
    </row>
    <row r="748" spans="3:6" x14ac:dyDescent="0.25">
      <c r="C748" s="10"/>
      <c r="D748" s="10"/>
      <c r="E748" s="10"/>
      <c r="F748" s="10"/>
    </row>
    <row r="749" spans="3:6" x14ac:dyDescent="0.25">
      <c r="C749" s="10"/>
      <c r="D749" s="10"/>
      <c r="E749" s="10"/>
      <c r="F749" s="10"/>
    </row>
    <row r="750" spans="3:6" x14ac:dyDescent="0.25">
      <c r="C750" s="10"/>
      <c r="D750" s="10"/>
      <c r="E750" s="10"/>
      <c r="F750" s="10"/>
    </row>
    <row r="751" spans="3:6" x14ac:dyDescent="0.25">
      <c r="C751" s="10"/>
      <c r="D751" s="10"/>
      <c r="E751" s="10"/>
      <c r="F751" s="10"/>
    </row>
    <row r="752" spans="3:6" x14ac:dyDescent="0.25">
      <c r="C752" s="10"/>
      <c r="D752" s="10"/>
      <c r="E752" s="10"/>
      <c r="F752" s="10"/>
    </row>
    <row r="753" spans="3:6" x14ac:dyDescent="0.25">
      <c r="C753" s="10"/>
      <c r="D753" s="10"/>
      <c r="E753" s="10"/>
      <c r="F753" s="10"/>
    </row>
    <row r="754" spans="3:6" x14ac:dyDescent="0.25">
      <c r="C754" s="10"/>
      <c r="D754" s="10"/>
      <c r="E754" s="10"/>
      <c r="F754" s="10"/>
    </row>
    <row r="755" spans="3:6" x14ac:dyDescent="0.25">
      <c r="C755" s="10"/>
      <c r="D755" s="10"/>
      <c r="E755" s="10"/>
      <c r="F755" s="10"/>
    </row>
    <row r="756" spans="3:6" x14ac:dyDescent="0.25">
      <c r="C756" s="10"/>
      <c r="D756" s="10"/>
      <c r="E756" s="10"/>
      <c r="F756" s="10"/>
    </row>
    <row r="757" spans="3:6" x14ac:dyDescent="0.25">
      <c r="C757" s="10"/>
      <c r="D757" s="10"/>
      <c r="E757" s="10"/>
      <c r="F757" s="10"/>
    </row>
    <row r="758" spans="3:6" x14ac:dyDescent="0.25">
      <c r="C758" s="10"/>
      <c r="D758" s="10"/>
      <c r="E758" s="10"/>
      <c r="F758" s="10"/>
    </row>
    <row r="759" spans="3:6" x14ac:dyDescent="0.25">
      <c r="C759" s="10"/>
      <c r="D759" s="10"/>
      <c r="E759" s="10"/>
      <c r="F759" s="10"/>
    </row>
    <row r="760" spans="3:6" x14ac:dyDescent="0.25">
      <c r="C760" s="10"/>
      <c r="D760" s="10"/>
      <c r="E760" s="10"/>
      <c r="F760" s="10"/>
    </row>
    <row r="761" spans="3:6" x14ac:dyDescent="0.25">
      <c r="C761" s="10"/>
      <c r="D761" s="10"/>
      <c r="E761" s="10"/>
      <c r="F761" s="10"/>
    </row>
    <row r="762" spans="3:6" x14ac:dyDescent="0.25">
      <c r="C762" s="10"/>
      <c r="D762" s="10"/>
      <c r="E762" s="10"/>
      <c r="F762" s="10"/>
    </row>
    <row r="763" spans="3:6" x14ac:dyDescent="0.25">
      <c r="C763" s="10"/>
      <c r="D763" s="10"/>
      <c r="E763" s="10"/>
      <c r="F763" s="10"/>
    </row>
    <row r="764" spans="3:6" x14ac:dyDescent="0.25">
      <c r="C764" s="10"/>
      <c r="D764" s="10"/>
      <c r="E764" s="10"/>
      <c r="F764" s="10"/>
    </row>
    <row r="765" spans="3:6" x14ac:dyDescent="0.25">
      <c r="C765" s="10"/>
      <c r="D765" s="10"/>
      <c r="E765" s="10"/>
      <c r="F765" s="10"/>
    </row>
    <row r="766" spans="3:6" x14ac:dyDescent="0.25">
      <c r="C766" s="10"/>
      <c r="D766" s="10"/>
      <c r="E766" s="10"/>
      <c r="F766" s="10"/>
    </row>
    <row r="767" spans="3:6" x14ac:dyDescent="0.25">
      <c r="C767" s="10"/>
      <c r="D767" s="10"/>
      <c r="E767" s="10"/>
      <c r="F767" s="10"/>
    </row>
    <row r="768" spans="3:6" x14ac:dyDescent="0.25">
      <c r="C768" s="10"/>
      <c r="D768" s="10"/>
      <c r="E768" s="10"/>
      <c r="F768" s="10"/>
    </row>
    <row r="769" spans="3:6" x14ac:dyDescent="0.25">
      <c r="C769" s="10"/>
      <c r="D769" s="10"/>
      <c r="E769" s="10"/>
      <c r="F769" s="10"/>
    </row>
    <row r="770" spans="3:6" x14ac:dyDescent="0.25">
      <c r="C770" s="10"/>
      <c r="D770" s="10"/>
      <c r="E770" s="10"/>
      <c r="F770" s="10"/>
    </row>
    <row r="771" spans="3:6" x14ac:dyDescent="0.25">
      <c r="C771" s="10"/>
      <c r="D771" s="10"/>
      <c r="E771" s="10"/>
      <c r="F771" s="10"/>
    </row>
    <row r="772" spans="3:6" x14ac:dyDescent="0.25">
      <c r="C772" s="10"/>
      <c r="D772" s="10"/>
      <c r="E772" s="10"/>
      <c r="F772" s="10"/>
    </row>
    <row r="773" spans="3:6" x14ac:dyDescent="0.25">
      <c r="C773" s="10"/>
      <c r="D773" s="10"/>
      <c r="E773" s="10"/>
      <c r="F773" s="10"/>
    </row>
    <row r="774" spans="3:6" x14ac:dyDescent="0.25">
      <c r="C774" s="10"/>
      <c r="D774" s="10"/>
      <c r="E774" s="10"/>
      <c r="F774" s="10"/>
    </row>
    <row r="775" spans="3:6" x14ac:dyDescent="0.25">
      <c r="C775" s="10"/>
      <c r="D775" s="10"/>
      <c r="E775" s="10"/>
      <c r="F775" s="10"/>
    </row>
    <row r="776" spans="3:6" x14ac:dyDescent="0.25">
      <c r="C776" s="10"/>
      <c r="D776" s="10"/>
      <c r="E776" s="10"/>
      <c r="F776" s="10"/>
    </row>
    <row r="777" spans="3:6" x14ac:dyDescent="0.25">
      <c r="C777" s="10"/>
      <c r="D777" s="10"/>
      <c r="E777" s="10"/>
      <c r="F777" s="10"/>
    </row>
    <row r="778" spans="3:6" x14ac:dyDescent="0.25">
      <c r="C778" s="10"/>
      <c r="D778" s="10"/>
      <c r="E778" s="10"/>
      <c r="F778" s="10"/>
    </row>
    <row r="779" spans="3:6" x14ac:dyDescent="0.25">
      <c r="C779" s="10"/>
      <c r="D779" s="10"/>
      <c r="E779" s="10"/>
      <c r="F779" s="10"/>
    </row>
    <row r="780" spans="3:6" x14ac:dyDescent="0.25">
      <c r="C780" s="10"/>
      <c r="D780" s="10"/>
      <c r="E780" s="10"/>
      <c r="F780" s="10"/>
    </row>
    <row r="781" spans="3:6" x14ac:dyDescent="0.25">
      <c r="C781" s="10"/>
      <c r="D781" s="10"/>
      <c r="E781" s="10"/>
      <c r="F781" s="10"/>
    </row>
    <row r="782" spans="3:6" x14ac:dyDescent="0.25">
      <c r="C782" s="10"/>
      <c r="D782" s="10"/>
      <c r="E782" s="10"/>
      <c r="F782" s="10"/>
    </row>
    <row r="783" spans="3:6" x14ac:dyDescent="0.25">
      <c r="C783" s="10"/>
      <c r="D783" s="10"/>
      <c r="E783" s="10"/>
      <c r="F783" s="10"/>
    </row>
    <row r="784" spans="3:6" x14ac:dyDescent="0.25">
      <c r="C784" s="10"/>
      <c r="D784" s="10"/>
      <c r="E784" s="10"/>
      <c r="F784" s="10"/>
    </row>
    <row r="785" spans="3:6" x14ac:dyDescent="0.25">
      <c r="C785" s="10"/>
      <c r="D785" s="10"/>
      <c r="E785" s="10"/>
      <c r="F785" s="10"/>
    </row>
    <row r="786" spans="3:6" x14ac:dyDescent="0.25">
      <c r="C786" s="10"/>
      <c r="D786" s="10"/>
      <c r="E786" s="10"/>
      <c r="F786" s="10"/>
    </row>
    <row r="787" spans="3:6" x14ac:dyDescent="0.25">
      <c r="C787" s="10"/>
      <c r="D787" s="10"/>
      <c r="E787" s="10"/>
      <c r="F787" s="10"/>
    </row>
    <row r="788" spans="3:6" x14ac:dyDescent="0.25">
      <c r="C788" s="10"/>
      <c r="D788" s="10"/>
      <c r="E788" s="10"/>
      <c r="F788" s="10"/>
    </row>
    <row r="789" spans="3:6" x14ac:dyDescent="0.25">
      <c r="C789" s="10"/>
      <c r="D789" s="10"/>
      <c r="E789" s="10"/>
      <c r="F789" s="10"/>
    </row>
    <row r="790" spans="3:6" x14ac:dyDescent="0.25">
      <c r="C790" s="10"/>
      <c r="D790" s="10"/>
      <c r="E790" s="10"/>
      <c r="F790" s="10"/>
    </row>
    <row r="791" spans="3:6" x14ac:dyDescent="0.25">
      <c r="C791" s="10"/>
      <c r="D791" s="10"/>
      <c r="E791" s="10"/>
      <c r="F791" s="10"/>
    </row>
    <row r="792" spans="3:6" x14ac:dyDescent="0.25">
      <c r="C792" s="10"/>
      <c r="D792" s="10"/>
      <c r="E792" s="10"/>
      <c r="F792" s="10"/>
    </row>
    <row r="793" spans="3:6" x14ac:dyDescent="0.25">
      <c r="C793" s="10"/>
      <c r="D793" s="10"/>
      <c r="E793" s="10"/>
      <c r="F793" s="10"/>
    </row>
    <row r="794" spans="3:6" x14ac:dyDescent="0.25">
      <c r="C794" s="10"/>
      <c r="D794" s="10"/>
      <c r="E794" s="10"/>
      <c r="F794" s="10"/>
    </row>
    <row r="795" spans="3:6" x14ac:dyDescent="0.25">
      <c r="C795" s="10"/>
      <c r="D795" s="10"/>
      <c r="E795" s="10"/>
      <c r="F795" s="10"/>
    </row>
    <row r="796" spans="3:6" x14ac:dyDescent="0.25">
      <c r="C796" s="10"/>
      <c r="D796" s="10"/>
      <c r="E796" s="10"/>
      <c r="F796" s="10"/>
    </row>
    <row r="797" spans="3:6" x14ac:dyDescent="0.25">
      <c r="C797" s="10"/>
      <c r="D797" s="10"/>
      <c r="E797" s="10"/>
      <c r="F797" s="10"/>
    </row>
    <row r="798" spans="3:6" x14ac:dyDescent="0.25">
      <c r="C798" s="10"/>
      <c r="D798" s="10"/>
      <c r="E798" s="10"/>
      <c r="F798" s="10"/>
    </row>
    <row r="799" spans="3:6" x14ac:dyDescent="0.25">
      <c r="C799" s="10"/>
      <c r="D799" s="10"/>
      <c r="E799" s="10"/>
      <c r="F799" s="10"/>
    </row>
    <row r="800" spans="3:6" x14ac:dyDescent="0.25">
      <c r="C800" s="10"/>
      <c r="D800" s="10"/>
      <c r="E800" s="10"/>
      <c r="F800" s="10"/>
    </row>
    <row r="801" spans="3:6" x14ac:dyDescent="0.25">
      <c r="C801" s="10"/>
      <c r="D801" s="10"/>
      <c r="E801" s="10"/>
      <c r="F801" s="10"/>
    </row>
    <row r="802" spans="3:6" x14ac:dyDescent="0.25">
      <c r="C802" s="10"/>
      <c r="D802" s="10"/>
      <c r="E802" s="10"/>
      <c r="F802" s="10"/>
    </row>
    <row r="803" spans="3:6" x14ac:dyDescent="0.25">
      <c r="C803" s="10"/>
      <c r="D803" s="10"/>
      <c r="E803" s="10"/>
      <c r="F803" s="10"/>
    </row>
    <row r="804" spans="3:6" x14ac:dyDescent="0.25">
      <c r="C804" s="10"/>
      <c r="D804" s="10"/>
      <c r="E804" s="10"/>
      <c r="F804" s="10"/>
    </row>
    <row r="805" spans="3:6" x14ac:dyDescent="0.25">
      <c r="C805" s="10"/>
      <c r="D805" s="10"/>
      <c r="E805" s="10"/>
      <c r="F805" s="10"/>
    </row>
    <row r="806" spans="3:6" x14ac:dyDescent="0.25">
      <c r="C806" s="10"/>
      <c r="D806" s="10"/>
      <c r="E806" s="10"/>
      <c r="F806" s="10"/>
    </row>
    <row r="807" spans="3:6" x14ac:dyDescent="0.25">
      <c r="C807" s="10"/>
      <c r="D807" s="10"/>
      <c r="E807" s="10"/>
      <c r="F807" s="10"/>
    </row>
    <row r="808" spans="3:6" x14ac:dyDescent="0.25">
      <c r="C808" s="10"/>
      <c r="D808" s="10"/>
      <c r="E808" s="10"/>
      <c r="F808" s="10"/>
    </row>
    <row r="809" spans="3:6" x14ac:dyDescent="0.25">
      <c r="C809" s="10"/>
      <c r="D809" s="10"/>
      <c r="E809" s="10"/>
      <c r="F809" s="10"/>
    </row>
    <row r="810" spans="3:6" x14ac:dyDescent="0.25">
      <c r="C810" s="10"/>
      <c r="D810" s="10"/>
      <c r="E810" s="10"/>
      <c r="F810" s="10"/>
    </row>
    <row r="811" spans="3:6" x14ac:dyDescent="0.25">
      <c r="C811" s="10"/>
      <c r="D811" s="10"/>
      <c r="E811" s="10"/>
      <c r="F811" s="10"/>
    </row>
    <row r="812" spans="3:6" x14ac:dyDescent="0.25">
      <c r="C812" s="10"/>
      <c r="D812" s="10"/>
      <c r="E812" s="10"/>
      <c r="F812" s="10"/>
    </row>
    <row r="813" spans="3:6" x14ac:dyDescent="0.25">
      <c r="C813" s="10"/>
      <c r="D813" s="10"/>
      <c r="E813" s="10"/>
      <c r="F813" s="10"/>
    </row>
    <row r="814" spans="3:6" x14ac:dyDescent="0.25">
      <c r="C814" s="10"/>
      <c r="D814" s="10"/>
      <c r="E814" s="10"/>
      <c r="F814" s="10"/>
    </row>
    <row r="815" spans="3:6" x14ac:dyDescent="0.25">
      <c r="C815" s="10"/>
      <c r="D815" s="10"/>
      <c r="E815" s="10"/>
      <c r="F815" s="10"/>
    </row>
    <row r="816" spans="3:6" x14ac:dyDescent="0.25">
      <c r="C816" s="10"/>
      <c r="D816" s="10"/>
      <c r="E816" s="10"/>
      <c r="F816" s="10"/>
    </row>
    <row r="817" spans="3:6" x14ac:dyDescent="0.25">
      <c r="C817" s="10"/>
      <c r="D817" s="10"/>
      <c r="E817" s="10"/>
      <c r="F817" s="10"/>
    </row>
    <row r="818" spans="3:6" x14ac:dyDescent="0.25">
      <c r="C818" s="10"/>
      <c r="D818" s="10"/>
      <c r="E818" s="10"/>
      <c r="F818" s="10"/>
    </row>
    <row r="819" spans="3:6" x14ac:dyDescent="0.25">
      <c r="C819" s="10"/>
      <c r="D819" s="10"/>
      <c r="E819" s="10"/>
      <c r="F819" s="10"/>
    </row>
    <row r="820" spans="3:6" x14ac:dyDescent="0.25">
      <c r="C820" s="10"/>
      <c r="D820" s="10"/>
      <c r="E820" s="10"/>
      <c r="F820" s="10"/>
    </row>
    <row r="821" spans="3:6" x14ac:dyDescent="0.25">
      <c r="C821" s="10"/>
      <c r="D821" s="10"/>
      <c r="E821" s="10"/>
      <c r="F821" s="10"/>
    </row>
    <row r="822" spans="3:6" x14ac:dyDescent="0.25">
      <c r="C822" s="10"/>
      <c r="D822" s="10"/>
      <c r="E822" s="10"/>
      <c r="F822" s="10"/>
    </row>
    <row r="823" spans="3:6" x14ac:dyDescent="0.25">
      <c r="C823" s="10"/>
      <c r="D823" s="10"/>
      <c r="E823" s="10"/>
      <c r="F823" s="10"/>
    </row>
    <row r="824" spans="3:6" x14ac:dyDescent="0.25">
      <c r="C824" s="10"/>
      <c r="D824" s="10"/>
      <c r="E824" s="10"/>
      <c r="F824" s="10"/>
    </row>
    <row r="825" spans="3:6" x14ac:dyDescent="0.25">
      <c r="C825" s="10"/>
      <c r="D825" s="10"/>
      <c r="E825" s="10"/>
      <c r="F825" s="10"/>
    </row>
  </sheetData>
  <sheetProtection algorithmName="SHA-512" hashValue="AR5rzonxVcGUWKPWzVGpqrfjc6DQUoJvHSckfpsXJRa01Ls14P2K3RgiIdN+Z2sbFlnY+4on2TK6uzrGfmMUog==" saltValue="+vfYpkRULJ3cWcxdQSZZBQ==" spinCount="100000" sheet="1" objects="1" scenarios="1" formatCells="0" formatColumns="0" formatRows="0" selectLockedCells="1"/>
  <mergeCells count="6">
    <mergeCell ref="C8:D8"/>
    <mergeCell ref="B1:F1"/>
    <mergeCell ref="B2:F2"/>
    <mergeCell ref="B3:F3"/>
    <mergeCell ref="B4:F4"/>
    <mergeCell ref="B5:F5"/>
  </mergeCells>
  <pageMargins left="0.7" right="0.7" top="0.75" bottom="0.75" header="0.3" footer="0.3"/>
  <pageSetup scale="89" fitToHeight="10" orientation="landscape"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02C75-B07D-4FD5-A3E9-30C561F61F8B}">
  <sheetPr>
    <pageSetUpPr fitToPage="1"/>
  </sheetPr>
  <dimension ref="A1:G825"/>
  <sheetViews>
    <sheetView workbookViewId="0">
      <pane ySplit="9" topLeftCell="A12" activePane="bottomLeft" state="frozen"/>
      <selection pane="bottomLeft" activeCell="C12" sqref="C12"/>
    </sheetView>
  </sheetViews>
  <sheetFormatPr defaultColWidth="9.140625" defaultRowHeight="15" x14ac:dyDescent="0.25"/>
  <cols>
    <col min="1" max="1" width="11.42578125" style="6" bestFit="1" customWidth="1"/>
    <col min="2" max="2" width="49.85546875" style="6" customWidth="1"/>
    <col min="3" max="5" width="19" style="6" customWidth="1"/>
    <col min="6" max="6" width="19.140625" style="6" customWidth="1"/>
    <col min="7" max="16384" width="9.140625" style="6"/>
  </cols>
  <sheetData>
    <row r="1" spans="1:6" x14ac:dyDescent="0.25">
      <c r="B1" s="286" t="s">
        <v>731</v>
      </c>
      <c r="C1" s="286"/>
      <c r="D1" s="286"/>
      <c r="E1" s="286"/>
      <c r="F1" s="286"/>
    </row>
    <row r="2" spans="1:6" x14ac:dyDescent="0.25">
      <c r="B2" s="289" t="str">
        <f>CONCATENATE("MUNICIPALITY OF"," ",'Start Here'!B2)</f>
        <v>MUNICIPALITY OF ABERDEEN</v>
      </c>
      <c r="C2" s="289"/>
      <c r="D2" s="289"/>
      <c r="E2" s="289"/>
      <c r="F2" s="289"/>
    </row>
    <row r="3" spans="1:6" x14ac:dyDescent="0.25">
      <c r="B3" s="286" t="s">
        <v>767</v>
      </c>
      <c r="C3" s="286"/>
      <c r="D3" s="286"/>
      <c r="E3" s="286"/>
      <c r="F3" s="286"/>
    </row>
    <row r="4" spans="1:6" x14ac:dyDescent="0.25">
      <c r="B4" s="292" t="str">
        <f>CONCATENATE(IF(ISBLANK('Exhibit 3'!F7),"",'Exhibit 3'!F7)," FUND")</f>
        <v xml:space="preserve"> FUND</v>
      </c>
      <c r="C4" s="293"/>
      <c r="D4" s="293"/>
      <c r="E4" s="293"/>
      <c r="F4" s="294"/>
    </row>
    <row r="5" spans="1:6" x14ac:dyDescent="0.25">
      <c r="B5" s="290" t="str">
        <f>CONCATENATE("For the Year Ended"," ",TEXT('Start Here'!B5,"mmmm d, yyyy"))</f>
        <v>For the Year Ended December 31, 2024</v>
      </c>
      <c r="C5" s="290"/>
      <c r="D5" s="290"/>
      <c r="E5" s="290"/>
      <c r="F5" s="290"/>
    </row>
    <row r="6" spans="1:6" x14ac:dyDescent="0.25">
      <c r="B6" s="207"/>
      <c r="C6" s="207"/>
      <c r="D6" s="207"/>
      <c r="E6" s="207"/>
      <c r="F6" s="207"/>
    </row>
    <row r="7" spans="1:6" x14ac:dyDescent="0.25">
      <c r="B7" s="212"/>
      <c r="C7" s="212"/>
      <c r="D7" s="212"/>
      <c r="E7" s="207"/>
      <c r="F7" s="207" t="s">
        <v>768</v>
      </c>
    </row>
    <row r="8" spans="1:6" x14ac:dyDescent="0.25">
      <c r="B8" s="212"/>
      <c r="C8" s="288" t="s">
        <v>769</v>
      </c>
      <c r="D8" s="288"/>
      <c r="E8" s="28"/>
      <c r="F8" s="207" t="s">
        <v>770</v>
      </c>
    </row>
    <row r="9" spans="1:6" x14ac:dyDescent="0.25">
      <c r="B9" s="212"/>
      <c r="C9" s="211" t="s">
        <v>771</v>
      </c>
      <c r="D9" s="211" t="s">
        <v>772</v>
      </c>
      <c r="E9" s="209" t="s">
        <v>773</v>
      </c>
      <c r="F9" s="209" t="s">
        <v>774</v>
      </c>
    </row>
    <row r="10" spans="1:6" x14ac:dyDescent="0.25">
      <c r="B10" s="212" t="s">
        <v>7</v>
      </c>
    </row>
    <row r="11" spans="1:6" x14ac:dyDescent="0.25">
      <c r="A11" s="6">
        <v>310</v>
      </c>
      <c r="B11" s="145" t="s">
        <v>358</v>
      </c>
    </row>
    <row r="12" spans="1:6" x14ac:dyDescent="0.25">
      <c r="A12" s="6">
        <v>311</v>
      </c>
      <c r="B12" s="32" t="s">
        <v>359</v>
      </c>
      <c r="C12" s="49"/>
      <c r="D12" s="49"/>
      <c r="E12" s="8">
        <f>'Exhibit 4'!F11</f>
        <v>0</v>
      </c>
      <c r="F12" s="8">
        <f t="shared" ref="F12:F19" si="0">+E12-D12</f>
        <v>0</v>
      </c>
    </row>
    <row r="13" spans="1:6" x14ac:dyDescent="0.25">
      <c r="A13" s="6">
        <v>312</v>
      </c>
      <c r="B13" s="32" t="s">
        <v>360</v>
      </c>
      <c r="C13" s="49"/>
      <c r="D13" s="49"/>
      <c r="E13" s="8">
        <f>'Exhibit 4'!F12</f>
        <v>0</v>
      </c>
      <c r="F13" s="8">
        <f t="shared" si="0"/>
        <v>0</v>
      </c>
    </row>
    <row r="14" spans="1:6" x14ac:dyDescent="0.25">
      <c r="A14" s="6">
        <v>313</v>
      </c>
      <c r="B14" s="32" t="s">
        <v>361</v>
      </c>
      <c r="C14" s="49"/>
      <c r="D14" s="49"/>
      <c r="E14" s="8">
        <f>'Exhibit 4'!F13</f>
        <v>0</v>
      </c>
      <c r="F14" s="8">
        <f t="shared" si="0"/>
        <v>0</v>
      </c>
    </row>
    <row r="15" spans="1:6" x14ac:dyDescent="0.25">
      <c r="A15" s="6">
        <v>314</v>
      </c>
      <c r="B15" s="32" t="s">
        <v>362</v>
      </c>
      <c r="C15" s="49"/>
      <c r="D15" s="49"/>
      <c r="E15" s="8">
        <f>'Exhibit 4'!F14</f>
        <v>0</v>
      </c>
      <c r="F15" s="8">
        <f t="shared" si="0"/>
        <v>0</v>
      </c>
    </row>
    <row r="16" spans="1:6" x14ac:dyDescent="0.25">
      <c r="A16" s="6">
        <v>315</v>
      </c>
      <c r="B16" s="32" t="s">
        <v>363</v>
      </c>
      <c r="C16" s="49"/>
      <c r="D16" s="49"/>
      <c r="E16" s="8">
        <f>'Exhibit 4'!F15</f>
        <v>0</v>
      </c>
      <c r="F16" s="8">
        <f t="shared" si="0"/>
        <v>0</v>
      </c>
    </row>
    <row r="17" spans="1:7" x14ac:dyDescent="0.25">
      <c r="A17" s="6">
        <v>317</v>
      </c>
      <c r="B17" s="32" t="s">
        <v>364</v>
      </c>
      <c r="C17" s="49"/>
      <c r="D17" s="49"/>
      <c r="E17" s="8">
        <f>'Exhibit 4'!F16</f>
        <v>0</v>
      </c>
      <c r="F17" s="8">
        <f t="shared" si="0"/>
        <v>0</v>
      </c>
    </row>
    <row r="18" spans="1:7" x14ac:dyDescent="0.25">
      <c r="A18" s="6">
        <v>318</v>
      </c>
      <c r="B18" s="32" t="s">
        <v>365</v>
      </c>
      <c r="C18" s="49"/>
      <c r="D18" s="49"/>
      <c r="E18" s="8">
        <f>'Exhibit 4'!F17</f>
        <v>0</v>
      </c>
      <c r="F18" s="8">
        <f t="shared" si="0"/>
        <v>0</v>
      </c>
    </row>
    <row r="19" spans="1:7" x14ac:dyDescent="0.25">
      <c r="A19" s="6">
        <v>319</v>
      </c>
      <c r="B19" s="32" t="s">
        <v>366</v>
      </c>
      <c r="C19" s="50"/>
      <c r="D19" s="50"/>
      <c r="E19" s="8">
        <f>'Exhibit 4'!F18</f>
        <v>0</v>
      </c>
      <c r="F19" s="9">
        <f t="shared" si="0"/>
        <v>0</v>
      </c>
    </row>
    <row r="20" spans="1:7" x14ac:dyDescent="0.25">
      <c r="B20" s="6" t="s">
        <v>367</v>
      </c>
      <c r="C20" s="9">
        <f>SUM(C12:C19)</f>
        <v>0</v>
      </c>
      <c r="D20" s="9">
        <f>SUM(D12:D19)</f>
        <v>0</v>
      </c>
      <c r="E20" s="16">
        <f>SUM(E12:E19)</f>
        <v>0</v>
      </c>
      <c r="F20" s="16">
        <f>SUM(F12:F19)</f>
        <v>0</v>
      </c>
      <c r="G20" s="15"/>
    </row>
    <row r="21" spans="1:7" x14ac:dyDescent="0.25">
      <c r="C21" s="10"/>
      <c r="D21" s="10"/>
      <c r="E21" s="10"/>
      <c r="F21" s="10"/>
    </row>
    <row r="22" spans="1:7" x14ac:dyDescent="0.25">
      <c r="A22" s="6">
        <v>320</v>
      </c>
      <c r="B22" s="145" t="s">
        <v>368</v>
      </c>
      <c r="C22" s="49"/>
      <c r="D22" s="49"/>
      <c r="E22" s="8">
        <f>'Exhibit 4'!F21</f>
        <v>0</v>
      </c>
      <c r="F22" s="8">
        <f>+E22-D22</f>
        <v>0</v>
      </c>
    </row>
    <row r="23" spans="1:7" x14ac:dyDescent="0.25">
      <c r="B23" s="145"/>
      <c r="C23" s="8"/>
      <c r="D23" s="8"/>
      <c r="E23" s="8"/>
      <c r="F23" s="8"/>
    </row>
    <row r="24" spans="1:7" x14ac:dyDescent="0.25">
      <c r="A24" s="6">
        <v>330</v>
      </c>
      <c r="B24" s="145" t="s">
        <v>369</v>
      </c>
      <c r="C24" s="10"/>
      <c r="D24" s="10"/>
      <c r="E24" s="10"/>
      <c r="F24" s="10"/>
    </row>
    <row r="25" spans="1:7" x14ac:dyDescent="0.25">
      <c r="A25" s="6">
        <v>331</v>
      </c>
      <c r="B25" s="32" t="s">
        <v>370</v>
      </c>
      <c r="C25" s="49"/>
      <c r="D25" s="49"/>
      <c r="E25" s="8">
        <f>'Exhibit 4'!F24</f>
        <v>0</v>
      </c>
      <c r="F25" s="8">
        <f>+E25-D25</f>
        <v>0</v>
      </c>
    </row>
    <row r="26" spans="1:7" x14ac:dyDescent="0.25">
      <c r="A26" s="6">
        <v>332</v>
      </c>
      <c r="B26" s="32" t="s">
        <v>371</v>
      </c>
      <c r="C26" s="49"/>
      <c r="D26" s="49"/>
      <c r="E26" s="8">
        <f>'Exhibit 4'!F25</f>
        <v>0</v>
      </c>
      <c r="F26" s="8">
        <f>+E26-D26</f>
        <v>0</v>
      </c>
    </row>
    <row r="27" spans="1:7" x14ac:dyDescent="0.25">
      <c r="A27" s="6">
        <v>333</v>
      </c>
      <c r="B27" s="32" t="s">
        <v>372</v>
      </c>
      <c r="C27" s="49"/>
      <c r="D27" s="49"/>
      <c r="E27" s="8">
        <f>'Exhibit 4'!F26</f>
        <v>0</v>
      </c>
      <c r="F27" s="8">
        <f>+E27-D27</f>
        <v>0</v>
      </c>
    </row>
    <row r="28" spans="1:7" x14ac:dyDescent="0.25">
      <c r="A28" s="6">
        <v>334</v>
      </c>
      <c r="B28" s="32" t="s">
        <v>373</v>
      </c>
      <c r="C28" s="49"/>
      <c r="D28" s="49"/>
      <c r="E28" s="8">
        <f>'Exhibit 4'!F27</f>
        <v>0</v>
      </c>
      <c r="F28" s="8">
        <f>+E28-D28</f>
        <v>0</v>
      </c>
    </row>
    <row r="29" spans="1:7" x14ac:dyDescent="0.25">
      <c r="A29" s="6">
        <v>335</v>
      </c>
      <c r="B29" s="32" t="s">
        <v>374</v>
      </c>
      <c r="C29" s="8"/>
      <c r="D29" s="8"/>
      <c r="E29" s="8"/>
      <c r="F29" s="8"/>
    </row>
    <row r="30" spans="1:7" x14ac:dyDescent="0.25">
      <c r="A30" s="6">
        <v>335.01</v>
      </c>
      <c r="B30" s="96" t="s">
        <v>375</v>
      </c>
      <c r="C30" s="49"/>
      <c r="D30" s="49"/>
      <c r="E30" s="8">
        <f>'Exhibit 4'!F29</f>
        <v>0</v>
      </c>
      <c r="F30" s="8">
        <f t="shared" ref="F30:F38" si="1">+E30-D30</f>
        <v>0</v>
      </c>
    </row>
    <row r="31" spans="1:7" x14ac:dyDescent="0.25">
      <c r="A31" s="6">
        <v>335.02</v>
      </c>
      <c r="B31" s="96" t="s">
        <v>376</v>
      </c>
      <c r="C31" s="49"/>
      <c r="D31" s="49"/>
      <c r="E31" s="8">
        <f>'Exhibit 4'!F30</f>
        <v>0</v>
      </c>
      <c r="F31" s="8">
        <f t="shared" si="1"/>
        <v>0</v>
      </c>
    </row>
    <row r="32" spans="1:7" x14ac:dyDescent="0.25">
      <c r="A32" s="6">
        <v>335.03</v>
      </c>
      <c r="B32" s="96" t="s">
        <v>377</v>
      </c>
      <c r="C32" s="49"/>
      <c r="D32" s="49"/>
      <c r="E32" s="8">
        <f>'Exhibit 4'!F31</f>
        <v>0</v>
      </c>
      <c r="F32" s="8">
        <f t="shared" si="1"/>
        <v>0</v>
      </c>
    </row>
    <row r="33" spans="1:6" x14ac:dyDescent="0.25">
      <c r="A33" s="6">
        <v>335.04</v>
      </c>
      <c r="B33" s="96" t="s">
        <v>378</v>
      </c>
      <c r="C33" s="49"/>
      <c r="D33" s="49"/>
      <c r="E33" s="8">
        <f>'Exhibit 4'!F32</f>
        <v>0</v>
      </c>
      <c r="F33" s="8">
        <f t="shared" si="1"/>
        <v>0</v>
      </c>
    </row>
    <row r="34" spans="1:6" x14ac:dyDescent="0.25">
      <c r="A34" s="6">
        <v>335.06</v>
      </c>
      <c r="B34" s="96" t="s">
        <v>379</v>
      </c>
      <c r="C34" s="49"/>
      <c r="D34" s="49"/>
      <c r="E34" s="8">
        <f>'Exhibit 4'!F33</f>
        <v>0</v>
      </c>
      <c r="F34" s="8">
        <f t="shared" si="1"/>
        <v>0</v>
      </c>
    </row>
    <row r="35" spans="1:6" x14ac:dyDescent="0.25">
      <c r="A35" s="6">
        <v>335.08</v>
      </c>
      <c r="B35" s="96" t="s">
        <v>380</v>
      </c>
      <c r="C35" s="49"/>
      <c r="D35" s="49"/>
      <c r="E35" s="8">
        <f>'Exhibit 4'!F34</f>
        <v>0</v>
      </c>
      <c r="F35" s="8">
        <f t="shared" si="1"/>
        <v>0</v>
      </c>
    </row>
    <row r="36" spans="1:6" x14ac:dyDescent="0.25">
      <c r="A36" s="6">
        <v>335.09</v>
      </c>
      <c r="B36" s="37" t="s">
        <v>593</v>
      </c>
      <c r="C36" s="49"/>
      <c r="D36" s="49"/>
      <c r="E36" s="8">
        <f>'Exhibit 4'!F35</f>
        <v>0</v>
      </c>
      <c r="F36" s="8">
        <f t="shared" si="1"/>
        <v>0</v>
      </c>
    </row>
    <row r="37" spans="1:6" x14ac:dyDescent="0.25">
      <c r="A37" s="144">
        <v>335.2</v>
      </c>
      <c r="B37" s="96" t="s">
        <v>3</v>
      </c>
      <c r="C37" s="49"/>
      <c r="D37" s="49"/>
      <c r="E37" s="8">
        <f>'Exhibit 4'!F36</f>
        <v>0</v>
      </c>
      <c r="F37" s="8">
        <f t="shared" si="1"/>
        <v>0</v>
      </c>
    </row>
    <row r="38" spans="1:6" x14ac:dyDescent="0.25">
      <c r="A38" s="6">
        <v>336</v>
      </c>
      <c r="B38" s="32" t="s">
        <v>382</v>
      </c>
      <c r="C38" s="49"/>
      <c r="D38" s="49"/>
      <c r="E38" s="8">
        <f>'Exhibit 4'!F37</f>
        <v>0</v>
      </c>
      <c r="F38" s="8">
        <f t="shared" si="1"/>
        <v>0</v>
      </c>
    </row>
    <row r="39" spans="1:6" x14ac:dyDescent="0.25">
      <c r="A39" s="6">
        <v>338</v>
      </c>
      <c r="B39" s="32" t="s">
        <v>383</v>
      </c>
      <c r="C39" s="125"/>
      <c r="D39" s="125"/>
      <c r="E39" s="8"/>
      <c r="F39" s="8"/>
    </row>
    <row r="40" spans="1:6" x14ac:dyDescent="0.25">
      <c r="A40" s="6">
        <v>338.01</v>
      </c>
      <c r="B40" s="96" t="s">
        <v>384</v>
      </c>
      <c r="C40" s="49"/>
      <c r="D40" s="49"/>
      <c r="E40" s="8">
        <f>'Exhibit 4'!F39</f>
        <v>0</v>
      </c>
      <c r="F40" s="8">
        <f>+E40-D40</f>
        <v>0</v>
      </c>
    </row>
    <row r="41" spans="1:6" x14ac:dyDescent="0.25">
      <c r="A41" s="6">
        <v>338.02</v>
      </c>
      <c r="B41" s="96" t="s">
        <v>385</v>
      </c>
      <c r="C41" s="49"/>
      <c r="D41" s="49"/>
      <c r="E41" s="8">
        <f>'Exhibit 4'!F40</f>
        <v>0</v>
      </c>
      <c r="F41" s="8">
        <f>+E41-D41</f>
        <v>0</v>
      </c>
    </row>
    <row r="42" spans="1:6" x14ac:dyDescent="0.25">
      <c r="A42" s="6">
        <v>338.03</v>
      </c>
      <c r="B42" s="96" t="s">
        <v>386</v>
      </c>
      <c r="C42" s="49"/>
      <c r="D42" s="49"/>
      <c r="E42" s="8">
        <f>'Exhibit 4'!F41</f>
        <v>0</v>
      </c>
      <c r="F42" s="8">
        <f>+E42-D42</f>
        <v>0</v>
      </c>
    </row>
    <row r="43" spans="1:6" x14ac:dyDescent="0.25">
      <c r="A43" s="6">
        <v>338.99</v>
      </c>
      <c r="B43" s="96" t="s">
        <v>3</v>
      </c>
      <c r="C43" s="49"/>
      <c r="D43" s="49"/>
      <c r="E43" s="8">
        <f>'Exhibit 4'!F42</f>
        <v>0</v>
      </c>
      <c r="F43" s="8">
        <f>+E43-D43</f>
        <v>0</v>
      </c>
    </row>
    <row r="44" spans="1:6" x14ac:dyDescent="0.25">
      <c r="A44" s="6">
        <v>339</v>
      </c>
      <c r="B44" s="32" t="s">
        <v>387</v>
      </c>
      <c r="C44" s="50"/>
      <c r="D44" s="50"/>
      <c r="E44" s="8">
        <f>'Exhibit 4'!F43</f>
        <v>0</v>
      </c>
      <c r="F44" s="9">
        <f>+E44-D44</f>
        <v>0</v>
      </c>
    </row>
    <row r="45" spans="1:6" x14ac:dyDescent="0.25">
      <c r="B45" s="6" t="s">
        <v>388</v>
      </c>
      <c r="C45" s="9">
        <f>+SUM(C25:C44)</f>
        <v>0</v>
      </c>
      <c r="D45" s="9">
        <f>+SUM(D25:D44)</f>
        <v>0</v>
      </c>
      <c r="E45" s="16">
        <f>+SUM(E25:E44)</f>
        <v>0</v>
      </c>
      <c r="F45" s="16">
        <f>+SUM(F25:F44)</f>
        <v>0</v>
      </c>
    </row>
    <row r="46" spans="1:6" x14ac:dyDescent="0.25">
      <c r="C46" s="10"/>
      <c r="D46" s="10"/>
      <c r="E46" s="10"/>
      <c r="F46" s="10"/>
    </row>
    <row r="47" spans="1:6" x14ac:dyDescent="0.25">
      <c r="A47" s="6">
        <v>340</v>
      </c>
      <c r="B47" s="6" t="s">
        <v>389</v>
      </c>
      <c r="C47" s="10"/>
      <c r="D47" s="10"/>
      <c r="E47" s="10"/>
      <c r="F47" s="10"/>
    </row>
    <row r="48" spans="1:6" x14ac:dyDescent="0.25">
      <c r="A48" s="6">
        <v>341</v>
      </c>
      <c r="B48" s="32" t="s">
        <v>390</v>
      </c>
      <c r="C48" s="49"/>
      <c r="D48" s="49"/>
      <c r="E48" s="8">
        <f>'Exhibit 4'!F47</f>
        <v>0</v>
      </c>
      <c r="F48" s="8">
        <f t="shared" ref="F48:F56" si="2">+E48-D48</f>
        <v>0</v>
      </c>
    </row>
    <row r="49" spans="1:6" x14ac:dyDescent="0.25">
      <c r="A49" s="6">
        <v>342</v>
      </c>
      <c r="B49" s="32" t="s">
        <v>391</v>
      </c>
      <c r="C49" s="49"/>
      <c r="D49" s="49"/>
      <c r="E49" s="8">
        <f>'Exhibit 4'!F48</f>
        <v>0</v>
      </c>
      <c r="F49" s="8">
        <f t="shared" si="2"/>
        <v>0</v>
      </c>
    </row>
    <row r="50" spans="1:6" x14ac:dyDescent="0.25">
      <c r="A50" s="6">
        <v>343</v>
      </c>
      <c r="B50" s="32" t="s">
        <v>392</v>
      </c>
      <c r="C50" s="49"/>
      <c r="D50" s="49"/>
      <c r="E50" s="8">
        <f>'Exhibit 4'!F49</f>
        <v>0</v>
      </c>
      <c r="F50" s="8">
        <f t="shared" si="2"/>
        <v>0</v>
      </c>
    </row>
    <row r="51" spans="1:6" x14ac:dyDescent="0.25">
      <c r="A51" s="6">
        <v>344</v>
      </c>
      <c r="B51" s="32" t="s">
        <v>393</v>
      </c>
      <c r="C51" s="49"/>
      <c r="D51" s="49"/>
      <c r="E51" s="8">
        <f>'Exhibit 4'!F50</f>
        <v>0</v>
      </c>
      <c r="F51" s="8">
        <f t="shared" si="2"/>
        <v>0</v>
      </c>
    </row>
    <row r="52" spans="1:6" x14ac:dyDescent="0.25">
      <c r="A52" s="6">
        <v>345</v>
      </c>
      <c r="B52" s="32" t="s">
        <v>394</v>
      </c>
      <c r="C52" s="49"/>
      <c r="D52" s="49"/>
      <c r="E52" s="8">
        <f>'Exhibit 4'!F51</f>
        <v>0</v>
      </c>
      <c r="F52" s="8">
        <f t="shared" si="2"/>
        <v>0</v>
      </c>
    </row>
    <row r="53" spans="1:6" x14ac:dyDescent="0.25">
      <c r="A53" s="6">
        <v>346</v>
      </c>
      <c r="B53" s="32" t="s">
        <v>395</v>
      </c>
      <c r="C53" s="49"/>
      <c r="D53" s="49"/>
      <c r="E53" s="8">
        <f>'Exhibit 4'!F52</f>
        <v>0</v>
      </c>
      <c r="F53" s="8">
        <f t="shared" si="2"/>
        <v>0</v>
      </c>
    </row>
    <row r="54" spans="1:6" x14ac:dyDescent="0.25">
      <c r="A54" s="6">
        <v>347</v>
      </c>
      <c r="B54" s="32" t="s">
        <v>396</v>
      </c>
      <c r="C54" s="49"/>
      <c r="D54" s="49"/>
      <c r="E54" s="8">
        <f>'Exhibit 4'!F53</f>
        <v>0</v>
      </c>
      <c r="F54" s="8">
        <f t="shared" si="2"/>
        <v>0</v>
      </c>
    </row>
    <row r="55" spans="1:6" x14ac:dyDescent="0.25">
      <c r="A55" s="6">
        <v>348</v>
      </c>
      <c r="B55" s="32" t="s">
        <v>397</v>
      </c>
      <c r="C55" s="49"/>
      <c r="D55" s="49"/>
      <c r="E55" s="8">
        <f>'Exhibit 4'!F54</f>
        <v>0</v>
      </c>
      <c r="F55" s="8">
        <f t="shared" si="2"/>
        <v>0</v>
      </c>
    </row>
    <row r="56" spans="1:6" x14ac:dyDescent="0.25">
      <c r="A56" s="6">
        <v>349</v>
      </c>
      <c r="B56" s="32" t="s">
        <v>3</v>
      </c>
      <c r="C56" s="50"/>
      <c r="D56" s="50"/>
      <c r="E56" s="8">
        <f>'Exhibit 4'!F55</f>
        <v>0</v>
      </c>
      <c r="F56" s="9">
        <f t="shared" si="2"/>
        <v>0</v>
      </c>
    </row>
    <row r="57" spans="1:6" x14ac:dyDescent="0.25">
      <c r="B57" s="6" t="s">
        <v>398</v>
      </c>
      <c r="C57" s="9">
        <f>SUM(C48:C56)</f>
        <v>0</v>
      </c>
      <c r="D57" s="9">
        <f>SUM(D48:D56)</f>
        <v>0</v>
      </c>
      <c r="E57" s="16">
        <f>SUM(E48:E56)</f>
        <v>0</v>
      </c>
      <c r="F57" s="16">
        <f>SUM(F48:F56)</f>
        <v>0</v>
      </c>
    </row>
    <row r="58" spans="1:6" x14ac:dyDescent="0.25">
      <c r="C58" s="10"/>
      <c r="D58" s="10"/>
      <c r="E58" s="10"/>
      <c r="F58" s="10"/>
    </row>
    <row r="59" spans="1:6" x14ac:dyDescent="0.25">
      <c r="A59" s="6">
        <v>350</v>
      </c>
      <c r="B59" s="6" t="s">
        <v>400</v>
      </c>
      <c r="C59" s="10"/>
      <c r="D59" s="10"/>
      <c r="E59" s="10"/>
      <c r="F59" s="10"/>
    </row>
    <row r="60" spans="1:6" x14ac:dyDescent="0.25">
      <c r="A60" s="6">
        <v>351</v>
      </c>
      <c r="B60" s="32" t="s">
        <v>401</v>
      </c>
      <c r="C60" s="49"/>
      <c r="D60" s="49"/>
      <c r="E60" s="8">
        <f>'Exhibit 4'!F59</f>
        <v>0</v>
      </c>
      <c r="F60" s="8">
        <f>+E60-D60</f>
        <v>0</v>
      </c>
    </row>
    <row r="61" spans="1:6" x14ac:dyDescent="0.25">
      <c r="A61" s="6">
        <v>352</v>
      </c>
      <c r="B61" s="32" t="s">
        <v>402</v>
      </c>
      <c r="C61" s="49"/>
      <c r="D61" s="49"/>
      <c r="E61" s="8">
        <f>'Exhibit 4'!F60</f>
        <v>0</v>
      </c>
      <c r="F61" s="8">
        <f>+E61-D61</f>
        <v>0</v>
      </c>
    </row>
    <row r="62" spans="1:6" x14ac:dyDescent="0.25">
      <c r="A62" s="6">
        <v>353</v>
      </c>
      <c r="B62" s="32" t="s">
        <v>403</v>
      </c>
      <c r="C62" s="49"/>
      <c r="D62" s="49"/>
      <c r="E62" s="8">
        <f>'Exhibit 4'!F61</f>
        <v>0</v>
      </c>
      <c r="F62" s="8">
        <f>+E62-D62</f>
        <v>0</v>
      </c>
    </row>
    <row r="63" spans="1:6" x14ac:dyDescent="0.25">
      <c r="A63" s="6">
        <v>354</v>
      </c>
      <c r="B63" s="32" t="s">
        <v>404</v>
      </c>
      <c r="C63" s="49"/>
      <c r="D63" s="49"/>
      <c r="E63" s="8">
        <f>'Exhibit 4'!F62</f>
        <v>0</v>
      </c>
      <c r="F63" s="8">
        <f>+E63-D63</f>
        <v>0</v>
      </c>
    </row>
    <row r="64" spans="1:6" x14ac:dyDescent="0.25">
      <c r="A64" s="6">
        <v>359</v>
      </c>
      <c r="B64" s="32" t="s">
        <v>3</v>
      </c>
      <c r="C64" s="50"/>
      <c r="D64" s="50"/>
      <c r="E64" s="8">
        <f>'Exhibit 4'!F63</f>
        <v>0</v>
      </c>
      <c r="F64" s="9">
        <f>+E64-D64</f>
        <v>0</v>
      </c>
    </row>
    <row r="65" spans="1:6" x14ac:dyDescent="0.25">
      <c r="B65" s="6" t="s">
        <v>405</v>
      </c>
      <c r="C65" s="9">
        <f>SUM(C60:C64)</f>
        <v>0</v>
      </c>
      <c r="D65" s="9">
        <f>SUM(D60:D64)</f>
        <v>0</v>
      </c>
      <c r="E65" s="16">
        <f>SUM(E60:E64)</f>
        <v>0</v>
      </c>
      <c r="F65" s="16">
        <f>SUM(F60:F64)</f>
        <v>0</v>
      </c>
    </row>
    <row r="66" spans="1:6" x14ac:dyDescent="0.25">
      <c r="C66" s="10"/>
      <c r="D66" s="10"/>
      <c r="E66" s="10"/>
      <c r="F66" s="10"/>
    </row>
    <row r="67" spans="1:6" x14ac:dyDescent="0.25">
      <c r="A67" s="6">
        <v>360</v>
      </c>
      <c r="B67" s="6" t="s">
        <v>406</v>
      </c>
      <c r="C67" s="10"/>
      <c r="D67" s="10"/>
      <c r="E67" s="10"/>
      <c r="F67" s="10"/>
    </row>
    <row r="68" spans="1:6" x14ac:dyDescent="0.25">
      <c r="A68" s="6">
        <v>361</v>
      </c>
      <c r="B68" s="32" t="s">
        <v>407</v>
      </c>
      <c r="C68" s="49"/>
      <c r="D68" s="49"/>
      <c r="E68" s="8">
        <f>'Exhibit 4'!F67</f>
        <v>0</v>
      </c>
      <c r="F68" s="8">
        <f t="shared" ref="F68:F74" si="3">+E68-D68</f>
        <v>0</v>
      </c>
    </row>
    <row r="69" spans="1:6" x14ac:dyDescent="0.25">
      <c r="A69" s="6">
        <v>362</v>
      </c>
      <c r="B69" s="32" t="s">
        <v>408</v>
      </c>
      <c r="C69" s="49"/>
      <c r="D69" s="49"/>
      <c r="E69" s="8">
        <f>'Exhibit 4'!F68</f>
        <v>0</v>
      </c>
      <c r="F69" s="8">
        <f t="shared" si="3"/>
        <v>0</v>
      </c>
    </row>
    <row r="70" spans="1:6" x14ac:dyDescent="0.25">
      <c r="A70" s="6">
        <v>363</v>
      </c>
      <c r="B70" s="32" t="s">
        <v>409</v>
      </c>
      <c r="C70" s="49"/>
      <c r="D70" s="49"/>
      <c r="E70" s="8">
        <f>'Exhibit 4'!F69</f>
        <v>0</v>
      </c>
      <c r="F70" s="8">
        <f t="shared" si="3"/>
        <v>0</v>
      </c>
    </row>
    <row r="71" spans="1:6" x14ac:dyDescent="0.25">
      <c r="A71" s="6">
        <v>364</v>
      </c>
      <c r="B71" s="32" t="s">
        <v>410</v>
      </c>
      <c r="C71" s="49"/>
      <c r="D71" s="49"/>
      <c r="E71" s="8">
        <f>'Exhibit 4'!F70</f>
        <v>0</v>
      </c>
      <c r="F71" s="8">
        <f t="shared" si="3"/>
        <v>0</v>
      </c>
    </row>
    <row r="72" spans="1:6" x14ac:dyDescent="0.25">
      <c r="A72" s="6">
        <v>367</v>
      </c>
      <c r="B72" s="32" t="s">
        <v>411</v>
      </c>
      <c r="C72" s="49"/>
      <c r="D72" s="49"/>
      <c r="E72" s="8">
        <f>'Exhibit 4'!F71</f>
        <v>0</v>
      </c>
      <c r="F72" s="8">
        <f t="shared" si="3"/>
        <v>0</v>
      </c>
    </row>
    <row r="73" spans="1:6" x14ac:dyDescent="0.25">
      <c r="A73" s="6">
        <v>368</v>
      </c>
      <c r="B73" s="32" t="s">
        <v>412</v>
      </c>
      <c r="C73" s="49"/>
      <c r="D73" s="49"/>
      <c r="E73" s="8">
        <f>'Exhibit 4'!F72</f>
        <v>0</v>
      </c>
      <c r="F73" s="8">
        <f t="shared" si="3"/>
        <v>0</v>
      </c>
    </row>
    <row r="74" spans="1:6" x14ac:dyDescent="0.25">
      <c r="A74" s="6">
        <v>369</v>
      </c>
      <c r="B74" s="32" t="s">
        <v>3</v>
      </c>
      <c r="C74" s="50"/>
      <c r="D74" s="50"/>
      <c r="E74" s="8">
        <f>'Exhibit 4'!F73</f>
        <v>0</v>
      </c>
      <c r="F74" s="9">
        <f t="shared" si="3"/>
        <v>0</v>
      </c>
    </row>
    <row r="75" spans="1:6" x14ac:dyDescent="0.25">
      <c r="B75" s="6" t="s">
        <v>399</v>
      </c>
      <c r="C75" s="9">
        <f>SUM(C68:C74)</f>
        <v>0</v>
      </c>
      <c r="D75" s="9">
        <f>SUM(D68:D74)</f>
        <v>0</v>
      </c>
      <c r="E75" s="16">
        <f>SUM(E68:E74)</f>
        <v>0</v>
      </c>
      <c r="F75" s="16">
        <f>SUM(F68:F74)</f>
        <v>0</v>
      </c>
    </row>
    <row r="76" spans="1:6" x14ac:dyDescent="0.25">
      <c r="B76" s="6" t="s">
        <v>8</v>
      </c>
      <c r="C76" s="16">
        <f>+C75+C65+C57+C45+C22+C20</f>
        <v>0</v>
      </c>
      <c r="D76" s="16">
        <f>+D75+D65+D57+D45+D22+D20</f>
        <v>0</v>
      </c>
      <c r="E76" s="16">
        <f>+E75+E65+E57+E45+E22+E20</f>
        <v>0</v>
      </c>
      <c r="F76" s="16">
        <f>+F75+F65+F57+F45+F22+F20</f>
        <v>0</v>
      </c>
    </row>
    <row r="77" spans="1:6" x14ac:dyDescent="0.25">
      <c r="C77" s="10"/>
      <c r="D77" s="10"/>
      <c r="E77" s="10"/>
      <c r="F77" s="10"/>
    </row>
    <row r="78" spans="1:6" x14ac:dyDescent="0.25">
      <c r="B78" s="212" t="s">
        <v>775</v>
      </c>
      <c r="C78" s="10"/>
      <c r="D78" s="10"/>
      <c r="E78" s="10"/>
      <c r="F78" s="10"/>
    </row>
    <row r="79" spans="1:6" x14ac:dyDescent="0.25">
      <c r="A79" s="6">
        <v>410</v>
      </c>
      <c r="B79" s="6" t="s">
        <v>413</v>
      </c>
      <c r="C79" s="10"/>
      <c r="D79" s="10"/>
      <c r="E79" s="10"/>
      <c r="F79" s="10"/>
    </row>
    <row r="80" spans="1:6" x14ac:dyDescent="0.25">
      <c r="A80" s="6">
        <v>411</v>
      </c>
      <c r="B80" s="32" t="s">
        <v>414</v>
      </c>
      <c r="C80" s="49"/>
      <c r="D80" s="49"/>
      <c r="E80" s="8">
        <f>'Exhibit 4'!F79</f>
        <v>0</v>
      </c>
      <c r="F80" s="8">
        <f>+D80-E80</f>
        <v>0</v>
      </c>
    </row>
    <row r="81" spans="1:6" x14ac:dyDescent="0.25">
      <c r="A81" s="6">
        <v>411.5</v>
      </c>
      <c r="B81" s="32" t="s">
        <v>776</v>
      </c>
      <c r="C81" s="125"/>
      <c r="D81" s="125"/>
      <c r="E81" s="8"/>
      <c r="F81" s="8"/>
    </row>
    <row r="82" spans="1:6" x14ac:dyDescent="0.25">
      <c r="B82" s="96" t="s">
        <v>777</v>
      </c>
      <c r="C82" s="125"/>
      <c r="D82" s="125"/>
      <c r="E82" s="8"/>
      <c r="F82" s="8">
        <f>+D81+D82</f>
        <v>0</v>
      </c>
    </row>
    <row r="83" spans="1:6" x14ac:dyDescent="0.25">
      <c r="A83" s="6">
        <v>412</v>
      </c>
      <c r="B83" s="32" t="s">
        <v>415</v>
      </c>
      <c r="C83" s="49"/>
      <c r="D83" s="49"/>
      <c r="E83" s="8">
        <f>'Exhibit 4'!F80</f>
        <v>0</v>
      </c>
      <c r="F83" s="8">
        <f>+D83-E83</f>
        <v>0</v>
      </c>
    </row>
    <row r="84" spans="1:6" x14ac:dyDescent="0.25">
      <c r="A84" s="6">
        <v>413</v>
      </c>
      <c r="B84" s="32" t="s">
        <v>416</v>
      </c>
      <c r="C84" s="49"/>
      <c r="D84" s="49"/>
      <c r="E84" s="8">
        <f>'Exhibit 4'!F81</f>
        <v>0</v>
      </c>
      <c r="F84" s="8">
        <f>+D84-E84</f>
        <v>0</v>
      </c>
    </row>
    <row r="85" spans="1:6" x14ac:dyDescent="0.25">
      <c r="A85" s="6">
        <v>414</v>
      </c>
      <c r="B85" s="146" t="s">
        <v>417</v>
      </c>
      <c r="C85" s="49"/>
      <c r="D85" s="49"/>
      <c r="E85" s="8">
        <f>'Exhibit 4'!F82</f>
        <v>0</v>
      </c>
      <c r="F85" s="8">
        <f>+D85-E85</f>
        <v>0</v>
      </c>
    </row>
    <row r="86" spans="1:6" x14ac:dyDescent="0.25">
      <c r="A86" s="6">
        <v>419</v>
      </c>
      <c r="B86" s="32" t="s">
        <v>3</v>
      </c>
      <c r="C86" s="50"/>
      <c r="D86" s="50"/>
      <c r="E86" s="8">
        <f>'Exhibit 4'!F83</f>
        <v>0</v>
      </c>
      <c r="F86" s="9">
        <f>+D86-E86</f>
        <v>0</v>
      </c>
    </row>
    <row r="87" spans="1:6" x14ac:dyDescent="0.25">
      <c r="B87" s="6" t="s">
        <v>418</v>
      </c>
      <c r="C87" s="9">
        <f>SUM(C80:C86)</f>
        <v>0</v>
      </c>
      <c r="D87" s="9">
        <f>SUM(D80:D86)</f>
        <v>0</v>
      </c>
      <c r="E87" s="16">
        <f>SUM(E80:E86)</f>
        <v>0</v>
      </c>
      <c r="F87" s="16">
        <f>SUM(F80:F86)</f>
        <v>0</v>
      </c>
    </row>
    <row r="88" spans="1:6" x14ac:dyDescent="0.25">
      <c r="C88" s="10"/>
      <c r="D88" s="10"/>
      <c r="E88" s="10"/>
      <c r="F88" s="10"/>
    </row>
    <row r="89" spans="1:6" x14ac:dyDescent="0.25">
      <c r="A89" s="6">
        <v>420</v>
      </c>
      <c r="B89" s="6" t="s">
        <v>419</v>
      </c>
      <c r="C89" s="8"/>
      <c r="D89" s="8"/>
      <c r="E89" s="8"/>
      <c r="F89" s="8"/>
    </row>
    <row r="90" spans="1:6" x14ac:dyDescent="0.25">
      <c r="A90" s="6">
        <v>421</v>
      </c>
      <c r="B90" s="32" t="s">
        <v>420</v>
      </c>
      <c r="C90" s="49"/>
      <c r="D90" s="49"/>
      <c r="E90" s="8">
        <f>'Exhibit 4'!F87</f>
        <v>0</v>
      </c>
      <c r="F90" s="8">
        <f>+D90-E90</f>
        <v>0</v>
      </c>
    </row>
    <row r="91" spans="1:6" x14ac:dyDescent="0.25">
      <c r="A91" s="6">
        <v>422</v>
      </c>
      <c r="B91" s="32" t="s">
        <v>421</v>
      </c>
      <c r="C91" s="49"/>
      <c r="D91" s="49"/>
      <c r="E91" s="8">
        <f>'Exhibit 4'!F88</f>
        <v>0</v>
      </c>
      <c r="F91" s="8">
        <f>+D91-E91</f>
        <v>0</v>
      </c>
    </row>
    <row r="92" spans="1:6" x14ac:dyDescent="0.25">
      <c r="A92" s="6">
        <v>423</v>
      </c>
      <c r="B92" s="32" t="s">
        <v>422</v>
      </c>
      <c r="C92" s="49"/>
      <c r="D92" s="49"/>
      <c r="E92" s="8">
        <f>'Exhibit 4'!F89</f>
        <v>0</v>
      </c>
      <c r="F92" s="8">
        <f>+D92-E92</f>
        <v>0</v>
      </c>
    </row>
    <row r="93" spans="1:6" x14ac:dyDescent="0.25">
      <c r="A93" s="6">
        <v>429</v>
      </c>
      <c r="B93" s="32" t="s">
        <v>423</v>
      </c>
      <c r="C93" s="50"/>
      <c r="D93" s="50"/>
      <c r="E93" s="8">
        <f>'Exhibit 4'!F90</f>
        <v>0</v>
      </c>
      <c r="F93" s="9">
        <f>+D93-E93</f>
        <v>0</v>
      </c>
    </row>
    <row r="94" spans="1:6" x14ac:dyDescent="0.25">
      <c r="B94" s="6" t="s">
        <v>424</v>
      </c>
      <c r="C94" s="9">
        <f>SUM(C90:C93)</f>
        <v>0</v>
      </c>
      <c r="D94" s="9">
        <f>SUM(D90:D93)</f>
        <v>0</v>
      </c>
      <c r="E94" s="16">
        <f>SUM(E90:E93)</f>
        <v>0</v>
      </c>
      <c r="F94" s="16">
        <f>SUM(F90:F93)</f>
        <v>0</v>
      </c>
    </row>
    <row r="95" spans="1:6" x14ac:dyDescent="0.25">
      <c r="C95" s="10"/>
      <c r="D95" s="10"/>
      <c r="E95" s="10"/>
      <c r="F95" s="10"/>
    </row>
    <row r="96" spans="1:6" x14ac:dyDescent="0.25">
      <c r="A96" s="6">
        <v>430</v>
      </c>
      <c r="B96" s="6" t="s">
        <v>425</v>
      </c>
      <c r="C96" s="10"/>
      <c r="D96" s="10"/>
      <c r="E96" s="10"/>
      <c r="F96" s="10"/>
    </row>
    <row r="97" spans="1:6" x14ac:dyDescent="0.25">
      <c r="A97" s="6">
        <v>431</v>
      </c>
      <c r="B97" s="32" t="s">
        <v>392</v>
      </c>
      <c r="C97" s="49"/>
      <c r="D97" s="49"/>
      <c r="E97" s="8">
        <f>'Exhibit 4'!F94</f>
        <v>0</v>
      </c>
      <c r="F97" s="8">
        <f t="shared" ref="F97:F105" si="4">+D97-E97</f>
        <v>0</v>
      </c>
    </row>
    <row r="98" spans="1:6" x14ac:dyDescent="0.25">
      <c r="A98" s="6">
        <v>432</v>
      </c>
      <c r="B98" s="32" t="s">
        <v>393</v>
      </c>
      <c r="C98" s="49"/>
      <c r="D98" s="49"/>
      <c r="E98" s="8">
        <f>'Exhibit 4'!F95</f>
        <v>0</v>
      </c>
      <c r="F98" s="8">
        <f t="shared" si="4"/>
        <v>0</v>
      </c>
    </row>
    <row r="99" spans="1:6" x14ac:dyDescent="0.25">
      <c r="A99" s="6">
        <v>433</v>
      </c>
      <c r="B99" s="32" t="s">
        <v>426</v>
      </c>
      <c r="C99" s="49"/>
      <c r="D99" s="49"/>
      <c r="E99" s="8">
        <f>'Exhibit 4'!F96</f>
        <v>0</v>
      </c>
      <c r="F99" s="8">
        <f t="shared" si="4"/>
        <v>0</v>
      </c>
    </row>
    <row r="100" spans="1:6" x14ac:dyDescent="0.25">
      <c r="A100" s="6">
        <v>434</v>
      </c>
      <c r="B100" s="32" t="s">
        <v>427</v>
      </c>
      <c r="C100" s="49"/>
      <c r="D100" s="49"/>
      <c r="E100" s="8">
        <f>'Exhibit 4'!F97</f>
        <v>0</v>
      </c>
      <c r="F100" s="8">
        <f t="shared" si="4"/>
        <v>0</v>
      </c>
    </row>
    <row r="101" spans="1:6" x14ac:dyDescent="0.25">
      <c r="A101" s="6">
        <v>435</v>
      </c>
      <c r="B101" s="32" t="s">
        <v>428</v>
      </c>
      <c r="C101" s="49"/>
      <c r="D101" s="49"/>
      <c r="E101" s="8">
        <f>'Exhibit 4'!F98</f>
        <v>0</v>
      </c>
      <c r="F101" s="8">
        <f t="shared" si="4"/>
        <v>0</v>
      </c>
    </row>
    <row r="102" spans="1:6" x14ac:dyDescent="0.25">
      <c r="A102" s="6">
        <v>436</v>
      </c>
      <c r="B102" s="32" t="s">
        <v>429</v>
      </c>
      <c r="C102" s="49"/>
      <c r="D102" s="49"/>
      <c r="E102" s="8">
        <f>'Exhibit 4'!F99</f>
        <v>0</v>
      </c>
      <c r="F102" s="8">
        <f t="shared" si="4"/>
        <v>0</v>
      </c>
    </row>
    <row r="103" spans="1:6" x14ac:dyDescent="0.25">
      <c r="A103" s="6">
        <v>437</v>
      </c>
      <c r="B103" s="32" t="s">
        <v>430</v>
      </c>
      <c r="C103" s="49"/>
      <c r="D103" s="49"/>
      <c r="E103" s="8">
        <f>'Exhibit 4'!F100</f>
        <v>0</v>
      </c>
      <c r="F103" s="8">
        <f t="shared" si="4"/>
        <v>0</v>
      </c>
    </row>
    <row r="104" spans="1:6" x14ac:dyDescent="0.25">
      <c r="A104" s="6">
        <v>438</v>
      </c>
      <c r="B104" s="32" t="s">
        <v>431</v>
      </c>
      <c r="C104" s="49"/>
      <c r="D104" s="49"/>
      <c r="E104" s="8">
        <f>'Exhibit 4'!F101</f>
        <v>0</v>
      </c>
      <c r="F104" s="8">
        <f t="shared" si="4"/>
        <v>0</v>
      </c>
    </row>
    <row r="105" spans="1:6" x14ac:dyDescent="0.25">
      <c r="A105" s="6">
        <v>439</v>
      </c>
      <c r="B105" s="32" t="s">
        <v>432</v>
      </c>
      <c r="C105" s="50"/>
      <c r="D105" s="50"/>
      <c r="E105" s="8">
        <f>'Exhibit 4'!F102</f>
        <v>0</v>
      </c>
      <c r="F105" s="9">
        <f t="shared" si="4"/>
        <v>0</v>
      </c>
    </row>
    <row r="106" spans="1:6" x14ac:dyDescent="0.25">
      <c r="B106" s="145" t="s">
        <v>433</v>
      </c>
      <c r="C106" s="9">
        <f>SUM(C97:C105)</f>
        <v>0</v>
      </c>
      <c r="D106" s="9">
        <f>SUM(D97:D105)</f>
        <v>0</v>
      </c>
      <c r="E106" s="16">
        <f>SUM(E97:E105)</f>
        <v>0</v>
      </c>
      <c r="F106" s="16">
        <f>SUM(F97:F105)</f>
        <v>0</v>
      </c>
    </row>
    <row r="107" spans="1:6" x14ac:dyDescent="0.25">
      <c r="C107" s="10"/>
      <c r="D107" s="10"/>
      <c r="E107" s="10"/>
      <c r="F107" s="10"/>
    </row>
    <row r="108" spans="1:6" x14ac:dyDescent="0.25">
      <c r="A108" s="6">
        <v>440</v>
      </c>
      <c r="B108" s="6" t="s">
        <v>434</v>
      </c>
      <c r="C108" s="10"/>
      <c r="D108" s="10"/>
      <c r="E108" s="10"/>
      <c r="F108" s="10"/>
    </row>
    <row r="109" spans="1:6" x14ac:dyDescent="0.25">
      <c r="A109" s="6">
        <v>441</v>
      </c>
      <c r="B109" s="32" t="s">
        <v>394</v>
      </c>
      <c r="C109" s="49"/>
      <c r="D109" s="49"/>
      <c r="E109" s="8">
        <f>'Exhibit 4'!F106</f>
        <v>0</v>
      </c>
      <c r="F109" s="8">
        <f t="shared" ref="F109:F116" si="5">+D109-E109</f>
        <v>0</v>
      </c>
    </row>
    <row r="110" spans="1:6" x14ac:dyDescent="0.25">
      <c r="A110" s="6">
        <v>442</v>
      </c>
      <c r="B110" s="32" t="s">
        <v>435</v>
      </c>
      <c r="C110" s="49"/>
      <c r="D110" s="49"/>
      <c r="E110" s="8">
        <f>'Exhibit 4'!F107</f>
        <v>0</v>
      </c>
      <c r="F110" s="8">
        <f t="shared" si="5"/>
        <v>0</v>
      </c>
    </row>
    <row r="111" spans="1:6" x14ac:dyDescent="0.25">
      <c r="A111" s="6">
        <v>443</v>
      </c>
      <c r="B111" s="32" t="s">
        <v>436</v>
      </c>
      <c r="C111" s="49"/>
      <c r="D111" s="49"/>
      <c r="E111" s="8">
        <f>'Exhibit 4'!F108</f>
        <v>0</v>
      </c>
      <c r="F111" s="8">
        <f t="shared" si="5"/>
        <v>0</v>
      </c>
    </row>
    <row r="112" spans="1:6" x14ac:dyDescent="0.25">
      <c r="A112" s="6">
        <v>444</v>
      </c>
      <c r="B112" s="32" t="s">
        <v>437</v>
      </c>
      <c r="C112" s="49"/>
      <c r="D112" s="49"/>
      <c r="E112" s="8">
        <f>'Exhibit 4'!F109</f>
        <v>0</v>
      </c>
      <c r="F112" s="8">
        <f t="shared" si="5"/>
        <v>0</v>
      </c>
    </row>
    <row r="113" spans="1:6" x14ac:dyDescent="0.25">
      <c r="A113" s="6">
        <v>445</v>
      </c>
      <c r="B113" s="32" t="s">
        <v>438</v>
      </c>
      <c r="C113" s="49"/>
      <c r="D113" s="49"/>
      <c r="E113" s="8">
        <f>'Exhibit 4'!F110</f>
        <v>0</v>
      </c>
      <c r="F113" s="8">
        <f t="shared" si="5"/>
        <v>0</v>
      </c>
    </row>
    <row r="114" spans="1:6" x14ac:dyDescent="0.25">
      <c r="A114" s="6">
        <v>446</v>
      </c>
      <c r="B114" s="32" t="s">
        <v>396</v>
      </c>
      <c r="C114" s="49"/>
      <c r="D114" s="49"/>
      <c r="E114" s="8">
        <f>'Exhibit 4'!F111</f>
        <v>0</v>
      </c>
      <c r="F114" s="8">
        <f t="shared" si="5"/>
        <v>0</v>
      </c>
    </row>
    <row r="115" spans="1:6" x14ac:dyDescent="0.25">
      <c r="A115" s="6">
        <v>447</v>
      </c>
      <c r="B115" s="32" t="s">
        <v>439</v>
      </c>
      <c r="C115" s="49"/>
      <c r="D115" s="49"/>
      <c r="E115" s="8">
        <f>'Exhibit 4'!F112</f>
        <v>0</v>
      </c>
      <c r="F115" s="8">
        <f t="shared" si="5"/>
        <v>0</v>
      </c>
    </row>
    <row r="116" spans="1:6" x14ac:dyDescent="0.25">
      <c r="A116" s="6">
        <v>449</v>
      </c>
      <c r="B116" s="32" t="s">
        <v>3</v>
      </c>
      <c r="C116" s="50"/>
      <c r="D116" s="50"/>
      <c r="E116" s="8">
        <f>'Exhibit 4'!F113</f>
        <v>0</v>
      </c>
      <c r="F116" s="9">
        <f t="shared" si="5"/>
        <v>0</v>
      </c>
    </row>
    <row r="117" spans="1:6" x14ac:dyDescent="0.25">
      <c r="B117" s="6" t="s">
        <v>440</v>
      </c>
      <c r="C117" s="9">
        <f>SUM(C109:C116)</f>
        <v>0</v>
      </c>
      <c r="D117" s="9">
        <f>SUM(D109:D116)</f>
        <v>0</v>
      </c>
      <c r="E117" s="16">
        <f>SUM(E109:E116)</f>
        <v>0</v>
      </c>
      <c r="F117" s="16">
        <f>SUM(F109:F116)</f>
        <v>0</v>
      </c>
    </row>
    <row r="118" spans="1:6" x14ac:dyDescent="0.25">
      <c r="C118" s="10"/>
      <c r="D118" s="10"/>
      <c r="E118" s="10"/>
      <c r="F118" s="10"/>
    </row>
    <row r="119" spans="1:6" x14ac:dyDescent="0.25">
      <c r="A119" s="6">
        <v>450</v>
      </c>
      <c r="B119" s="6" t="s">
        <v>441</v>
      </c>
      <c r="C119" s="10"/>
      <c r="D119" s="10"/>
      <c r="E119" s="10"/>
      <c r="F119" s="10"/>
    </row>
    <row r="120" spans="1:6" x14ac:dyDescent="0.25">
      <c r="A120" s="6">
        <v>451</v>
      </c>
      <c r="B120" s="32" t="s">
        <v>442</v>
      </c>
      <c r="C120" s="49"/>
      <c r="D120" s="49"/>
      <c r="E120" s="8">
        <f>'Exhibit 4'!F117</f>
        <v>0</v>
      </c>
      <c r="F120" s="8">
        <f t="shared" ref="F120:F125" si="6">+D120-E120</f>
        <v>0</v>
      </c>
    </row>
    <row r="121" spans="1:6" x14ac:dyDescent="0.25">
      <c r="A121" s="6">
        <v>452</v>
      </c>
      <c r="B121" s="32" t="s">
        <v>443</v>
      </c>
      <c r="C121" s="49"/>
      <c r="D121" s="49"/>
      <c r="E121" s="8">
        <f>'Exhibit 4'!F118</f>
        <v>0</v>
      </c>
      <c r="F121" s="8">
        <f t="shared" si="6"/>
        <v>0</v>
      </c>
    </row>
    <row r="122" spans="1:6" x14ac:dyDescent="0.25">
      <c r="A122" s="6">
        <v>455</v>
      </c>
      <c r="B122" s="32" t="s">
        <v>444</v>
      </c>
      <c r="C122" s="49"/>
      <c r="D122" s="49"/>
      <c r="E122" s="8">
        <f>'Exhibit 4'!F119</f>
        <v>0</v>
      </c>
      <c r="F122" s="8">
        <f t="shared" si="6"/>
        <v>0</v>
      </c>
    </row>
    <row r="123" spans="1:6" x14ac:dyDescent="0.25">
      <c r="A123" s="6">
        <v>456</v>
      </c>
      <c r="B123" s="32" t="s">
        <v>445</v>
      </c>
      <c r="C123" s="49"/>
      <c r="D123" s="49"/>
      <c r="E123" s="8">
        <f>'Exhibit 4'!F120</f>
        <v>0</v>
      </c>
      <c r="F123" s="8">
        <f t="shared" si="6"/>
        <v>0</v>
      </c>
    </row>
    <row r="124" spans="1:6" x14ac:dyDescent="0.25">
      <c r="A124" s="6">
        <v>457</v>
      </c>
      <c r="B124" s="32" t="s">
        <v>446</v>
      </c>
      <c r="C124" s="49"/>
      <c r="D124" s="49"/>
      <c r="E124" s="8">
        <f>'Exhibit 4'!F121</f>
        <v>0</v>
      </c>
      <c r="F124" s="8">
        <f t="shared" si="6"/>
        <v>0</v>
      </c>
    </row>
    <row r="125" spans="1:6" x14ac:dyDescent="0.25">
      <c r="A125" s="6">
        <v>458</v>
      </c>
      <c r="B125" s="32" t="s">
        <v>447</v>
      </c>
      <c r="C125" s="50"/>
      <c r="D125" s="50"/>
      <c r="E125" s="8">
        <f>'Exhibit 4'!F122</f>
        <v>0</v>
      </c>
      <c r="F125" s="8">
        <f t="shared" si="6"/>
        <v>0</v>
      </c>
    </row>
    <row r="126" spans="1:6" x14ac:dyDescent="0.25">
      <c r="B126" s="6" t="s">
        <v>448</v>
      </c>
      <c r="C126" s="9">
        <f>SUM(C120:C125)</f>
        <v>0</v>
      </c>
      <c r="D126" s="9">
        <f>SUM(D120:D125)</f>
        <v>0</v>
      </c>
      <c r="E126" s="16">
        <f>SUM(E120:E125)</f>
        <v>0</v>
      </c>
      <c r="F126" s="16">
        <f>SUM(F120:F125)</f>
        <v>0</v>
      </c>
    </row>
    <row r="127" spans="1:6" x14ac:dyDescent="0.25">
      <c r="C127" s="10"/>
      <c r="D127" s="10"/>
      <c r="E127" s="10"/>
      <c r="F127" s="10"/>
    </row>
    <row r="128" spans="1:6" x14ac:dyDescent="0.25">
      <c r="A128" s="6">
        <v>460</v>
      </c>
      <c r="B128" s="6" t="s">
        <v>449</v>
      </c>
      <c r="C128" s="10"/>
      <c r="D128" s="10"/>
      <c r="E128" s="10"/>
      <c r="F128" s="10"/>
    </row>
    <row r="129" spans="1:6" x14ac:dyDescent="0.25">
      <c r="A129" s="6">
        <v>463</v>
      </c>
      <c r="B129" s="32" t="s">
        <v>694</v>
      </c>
      <c r="C129" s="49"/>
      <c r="D129" s="49"/>
      <c r="E129" s="8">
        <f>'Exhibit 4'!F126</f>
        <v>0</v>
      </c>
      <c r="F129" s="8">
        <f>+D129-E129</f>
        <v>0</v>
      </c>
    </row>
    <row r="130" spans="1:6" x14ac:dyDescent="0.25">
      <c r="A130" s="6">
        <v>465</v>
      </c>
      <c r="B130" s="32" t="s">
        <v>451</v>
      </c>
      <c r="C130" s="49"/>
      <c r="D130" s="49"/>
      <c r="E130" s="8">
        <f>'Exhibit 4'!F127</f>
        <v>0</v>
      </c>
      <c r="F130" s="8">
        <f>+D130-E130</f>
        <v>0</v>
      </c>
    </row>
    <row r="131" spans="1:6" x14ac:dyDescent="0.25">
      <c r="A131" s="6">
        <v>466</v>
      </c>
      <c r="B131" s="32" t="s">
        <v>452</v>
      </c>
      <c r="C131" s="50"/>
      <c r="D131" s="50"/>
      <c r="E131" s="8">
        <f>'Exhibit 4'!F128</f>
        <v>0</v>
      </c>
      <c r="F131" s="9">
        <f>+D131-E131</f>
        <v>0</v>
      </c>
    </row>
    <row r="132" spans="1:6" x14ac:dyDescent="0.25">
      <c r="B132" s="6" t="s">
        <v>453</v>
      </c>
      <c r="C132" s="16">
        <f>SUM(C129:C131)</f>
        <v>0</v>
      </c>
      <c r="D132" s="16">
        <f>SUM(D129:D131)</f>
        <v>0</v>
      </c>
      <c r="E132" s="16">
        <f>SUM(E129:E131)</f>
        <v>0</v>
      </c>
      <c r="F132" s="16">
        <f>SUM(F129:F131)</f>
        <v>0</v>
      </c>
    </row>
    <row r="133" spans="1:6" x14ac:dyDescent="0.25">
      <c r="C133" s="10"/>
      <c r="D133" s="10"/>
      <c r="E133" s="10"/>
      <c r="F133" s="10"/>
    </row>
    <row r="134" spans="1:6" x14ac:dyDescent="0.25">
      <c r="A134" s="6">
        <v>470</v>
      </c>
      <c r="B134" s="6" t="s">
        <v>454</v>
      </c>
      <c r="C134" s="49"/>
      <c r="D134" s="49"/>
      <c r="E134" s="8">
        <f>'Exhibit 4'!F131</f>
        <v>0</v>
      </c>
      <c r="F134" s="8">
        <f>+D134-E134</f>
        <v>0</v>
      </c>
    </row>
    <row r="135" spans="1:6" x14ac:dyDescent="0.25">
      <c r="C135" s="8"/>
      <c r="D135" s="8"/>
      <c r="E135" s="8"/>
      <c r="F135" s="8"/>
    </row>
    <row r="136" spans="1:6" x14ac:dyDescent="0.25">
      <c r="A136" s="6">
        <v>480</v>
      </c>
      <c r="B136" s="6" t="s">
        <v>455</v>
      </c>
      <c r="C136" s="49"/>
      <c r="D136" s="49"/>
      <c r="E136" s="8">
        <f>'Exhibit 4'!F133</f>
        <v>0</v>
      </c>
      <c r="F136" s="8">
        <f>+D136-E136</f>
        <v>0</v>
      </c>
    </row>
    <row r="137" spans="1:6" x14ac:dyDescent="0.25">
      <c r="C137" s="8"/>
      <c r="D137" s="8"/>
      <c r="E137" s="8"/>
      <c r="F137" s="8"/>
    </row>
    <row r="138" spans="1:6" x14ac:dyDescent="0.25">
      <c r="A138" s="6">
        <v>485</v>
      </c>
      <c r="B138" s="6" t="s">
        <v>456</v>
      </c>
      <c r="C138" s="49"/>
      <c r="D138" s="49"/>
      <c r="E138" s="8">
        <f>'Exhibit 4'!F135</f>
        <v>0</v>
      </c>
      <c r="F138" s="8">
        <f>+D138-E138</f>
        <v>0</v>
      </c>
    </row>
    <row r="139" spans="1:6" x14ac:dyDescent="0.25">
      <c r="C139" s="8"/>
      <c r="D139" s="8"/>
      <c r="E139" s="8"/>
      <c r="F139" s="8"/>
    </row>
    <row r="140" spans="1:6" x14ac:dyDescent="0.25">
      <c r="A140" s="6">
        <v>490</v>
      </c>
      <c r="B140" s="6" t="s">
        <v>457</v>
      </c>
      <c r="C140" s="10"/>
      <c r="D140" s="10"/>
      <c r="E140" s="10"/>
      <c r="F140" s="10"/>
    </row>
    <row r="141" spans="1:6" x14ac:dyDescent="0.25">
      <c r="A141" s="6">
        <v>491</v>
      </c>
      <c r="B141" s="32" t="s">
        <v>695</v>
      </c>
      <c r="C141" s="49"/>
      <c r="D141" s="49"/>
      <c r="E141" s="8">
        <f>'Exhibit 4'!F138</f>
        <v>0</v>
      </c>
      <c r="F141" s="8">
        <f>+D141-E141</f>
        <v>0</v>
      </c>
    </row>
    <row r="142" spans="1:6" x14ac:dyDescent="0.25">
      <c r="A142" s="6">
        <v>492</v>
      </c>
      <c r="B142" s="32" t="s">
        <v>459</v>
      </c>
      <c r="C142" s="49"/>
      <c r="D142" s="49"/>
      <c r="E142" s="8">
        <f>'Exhibit 4'!F139</f>
        <v>0</v>
      </c>
      <c r="F142" s="8">
        <f>+D142-E142</f>
        <v>0</v>
      </c>
    </row>
    <row r="143" spans="1:6" x14ac:dyDescent="0.25">
      <c r="A143" s="6">
        <v>493</v>
      </c>
      <c r="B143" s="32" t="s">
        <v>460</v>
      </c>
      <c r="C143" s="50"/>
      <c r="D143" s="50"/>
      <c r="E143" s="8">
        <f>'Exhibit 4'!F140</f>
        <v>0</v>
      </c>
      <c r="F143" s="9">
        <f>+D143-E143</f>
        <v>0</v>
      </c>
    </row>
    <row r="144" spans="1:6" x14ac:dyDescent="0.25">
      <c r="B144" s="6" t="s">
        <v>461</v>
      </c>
      <c r="C144" s="9">
        <f>SUM(C141:C143)</f>
        <v>0</v>
      </c>
      <c r="D144" s="9">
        <f>SUM(D141:D143)</f>
        <v>0</v>
      </c>
      <c r="E144" s="16">
        <f>SUM(E141:E143)</f>
        <v>0</v>
      </c>
      <c r="F144" s="16">
        <f>SUM(F141:F143)</f>
        <v>0</v>
      </c>
    </row>
    <row r="145" spans="1:6" x14ac:dyDescent="0.25">
      <c r="B145" s="6" t="s">
        <v>10</v>
      </c>
      <c r="C145" s="16">
        <f>+C144+C138+C136+C134+C132+C126+C117+C106+C94+C87</f>
        <v>0</v>
      </c>
      <c r="D145" s="16">
        <f>+D144+D138+D136+D134+D132+D126+D117+D106+D94+D87</f>
        <v>0</v>
      </c>
      <c r="E145" s="16">
        <f>+E144+E138+E136+E134+E132+E126+E117+E106+E94+E87</f>
        <v>0</v>
      </c>
      <c r="F145" s="16">
        <f>+F144+F138+F136+F134+F132+F126+F117+F106+F94+F87</f>
        <v>0</v>
      </c>
    </row>
    <row r="146" spans="1:6" x14ac:dyDescent="0.25">
      <c r="B146" s="6" t="s">
        <v>357</v>
      </c>
      <c r="C146" s="16">
        <f>+C76-C145</f>
        <v>0</v>
      </c>
      <c r="D146" s="16">
        <f>+D76-D145</f>
        <v>0</v>
      </c>
      <c r="E146" s="16">
        <f>+E76-E145</f>
        <v>0</v>
      </c>
      <c r="F146" s="16">
        <f>+F76+F145</f>
        <v>0</v>
      </c>
    </row>
    <row r="147" spans="1:6" x14ac:dyDescent="0.25">
      <c r="C147" s="10"/>
      <c r="D147" s="10"/>
      <c r="E147" s="10"/>
      <c r="F147" s="10"/>
    </row>
    <row r="148" spans="1:6" x14ac:dyDescent="0.25">
      <c r="B148" s="212" t="s">
        <v>11</v>
      </c>
      <c r="C148" s="10"/>
      <c r="D148" s="10"/>
      <c r="E148" s="10"/>
      <c r="F148" s="10"/>
    </row>
    <row r="149" spans="1:6" x14ac:dyDescent="0.25">
      <c r="A149" s="6">
        <v>391.01</v>
      </c>
      <c r="B149" s="32" t="s">
        <v>462</v>
      </c>
      <c r="C149" s="49"/>
      <c r="D149" s="49"/>
      <c r="E149" s="8">
        <f>'Exhibit 4'!F146</f>
        <v>0</v>
      </c>
      <c r="F149" s="8">
        <f t="shared" ref="F149:F155" si="7">+E149-D149</f>
        <v>0</v>
      </c>
    </row>
    <row r="150" spans="1:6" x14ac:dyDescent="0.25">
      <c r="A150" s="6">
        <v>511</v>
      </c>
      <c r="B150" s="32" t="s">
        <v>463</v>
      </c>
      <c r="C150" s="49"/>
      <c r="D150" s="49"/>
      <c r="E150" s="8">
        <f>'Exhibit 4'!F147</f>
        <v>0</v>
      </c>
      <c r="F150" s="8">
        <f t="shared" si="7"/>
        <v>0</v>
      </c>
    </row>
    <row r="151" spans="1:6" x14ac:dyDescent="0.25">
      <c r="A151" s="6">
        <v>512</v>
      </c>
      <c r="B151" s="32" t="s">
        <v>806</v>
      </c>
      <c r="C151" s="49"/>
      <c r="D151" s="49"/>
      <c r="E151" s="8">
        <f>'Exhibit 4'!F148</f>
        <v>0</v>
      </c>
      <c r="F151" s="8">
        <f t="shared" si="7"/>
        <v>0</v>
      </c>
    </row>
    <row r="152" spans="1:6" x14ac:dyDescent="0.25">
      <c r="A152" s="6">
        <v>513</v>
      </c>
      <c r="B152" s="32" t="s">
        <v>464</v>
      </c>
      <c r="C152" s="49"/>
      <c r="D152" s="49"/>
      <c r="E152" s="8">
        <f>'Exhibit 4'!F149</f>
        <v>0</v>
      </c>
      <c r="F152" s="8">
        <f t="shared" si="7"/>
        <v>0</v>
      </c>
    </row>
    <row r="153" spans="1:6" x14ac:dyDescent="0.25">
      <c r="A153" s="6">
        <v>391.03</v>
      </c>
      <c r="B153" s="32" t="s">
        <v>465</v>
      </c>
      <c r="C153" s="49"/>
      <c r="D153" s="49"/>
      <c r="E153" s="8">
        <f>'Exhibit 4'!F150</f>
        <v>0</v>
      </c>
      <c r="F153" s="8">
        <f t="shared" si="7"/>
        <v>0</v>
      </c>
    </row>
    <row r="154" spans="1:6" x14ac:dyDescent="0.25">
      <c r="A154" s="6">
        <v>391.04</v>
      </c>
      <c r="B154" s="32" t="s">
        <v>466</v>
      </c>
      <c r="C154" s="49"/>
      <c r="D154" s="49"/>
      <c r="E154" s="8">
        <f>'Exhibit 4'!F151</f>
        <v>0</v>
      </c>
      <c r="F154" s="8">
        <f t="shared" si="7"/>
        <v>0</v>
      </c>
    </row>
    <row r="155" spans="1:6" x14ac:dyDescent="0.25">
      <c r="A155" s="144">
        <v>391.2</v>
      </c>
      <c r="B155" s="32" t="s">
        <v>467</v>
      </c>
      <c r="C155" s="50"/>
      <c r="D155" s="50"/>
      <c r="E155" s="8">
        <f>'Exhibit 4'!F152</f>
        <v>0</v>
      </c>
      <c r="F155" s="8">
        <f t="shared" si="7"/>
        <v>0</v>
      </c>
    </row>
    <row r="156" spans="1:6" x14ac:dyDescent="0.25">
      <c r="B156" s="6" t="s">
        <v>12</v>
      </c>
      <c r="C156" s="9">
        <f>SUM(C149:C155)</f>
        <v>0</v>
      </c>
      <c r="D156" s="9">
        <f>SUM(D149:D155)</f>
        <v>0</v>
      </c>
      <c r="E156" s="16">
        <f>SUM(E149:E155)</f>
        <v>0</v>
      </c>
      <c r="F156" s="16">
        <f>SUM(F149:F155)</f>
        <v>0</v>
      </c>
    </row>
    <row r="157" spans="1:6" x14ac:dyDescent="0.25">
      <c r="C157" s="8"/>
      <c r="D157" s="8"/>
      <c r="E157" s="8"/>
      <c r="F157" s="8"/>
    </row>
    <row r="158" spans="1:6" x14ac:dyDescent="0.25">
      <c r="A158" s="6" t="s">
        <v>13</v>
      </c>
      <c r="B158" s="32" t="s">
        <v>468</v>
      </c>
      <c r="C158" s="49"/>
      <c r="D158" s="49"/>
      <c r="E158" s="8">
        <f>'Exhibit 4'!F155</f>
        <v>0</v>
      </c>
      <c r="F158" s="8">
        <f>+E158-D158</f>
        <v>0</v>
      </c>
    </row>
    <row r="159" spans="1:6" x14ac:dyDescent="0.25">
      <c r="A159" s="6" t="s">
        <v>14</v>
      </c>
      <c r="B159" s="32" t="s">
        <v>469</v>
      </c>
      <c r="C159" s="49"/>
      <c r="D159" s="49"/>
      <c r="E159" s="8">
        <f>'Exhibit 4'!F156</f>
        <v>0</v>
      </c>
      <c r="F159" s="8">
        <f>+E159-D159</f>
        <v>0</v>
      </c>
    </row>
    <row r="160" spans="1:6" x14ac:dyDescent="0.25">
      <c r="B160" s="6" t="s">
        <v>15</v>
      </c>
      <c r="C160" s="16">
        <f>+C159+C158+C156+C146</f>
        <v>0</v>
      </c>
      <c r="D160" s="16">
        <f>+D159+D158+D156+D146</f>
        <v>0</v>
      </c>
      <c r="E160" s="16">
        <f>+E159+E158+E156+E146</f>
        <v>0</v>
      </c>
      <c r="F160" s="16">
        <f>+F159+F158+F156+F146</f>
        <v>0</v>
      </c>
    </row>
    <row r="161" spans="2:6" x14ac:dyDescent="0.25">
      <c r="C161" s="8"/>
      <c r="D161" s="8"/>
      <c r="E161" s="8"/>
      <c r="F161" s="8"/>
    </row>
    <row r="162" spans="2:6" x14ac:dyDescent="0.25">
      <c r="B162" s="6" t="s">
        <v>1054</v>
      </c>
      <c r="C162" s="8">
        <f>'Exhibit 4'!F159</f>
        <v>0</v>
      </c>
      <c r="D162" s="8">
        <f>'Exhibit 4'!F159</f>
        <v>0</v>
      </c>
      <c r="E162" s="8">
        <f>'Exhibit 4'!F159</f>
        <v>0</v>
      </c>
      <c r="F162" s="8">
        <f>+E162-D162</f>
        <v>0</v>
      </c>
    </row>
    <row r="163" spans="2:6" x14ac:dyDescent="0.25">
      <c r="B163" s="6" t="s">
        <v>1055</v>
      </c>
      <c r="C163" s="125"/>
      <c r="D163" s="125"/>
      <c r="E163" s="8"/>
      <c r="F163" s="8"/>
    </row>
    <row r="164" spans="2:6" x14ac:dyDescent="0.25">
      <c r="B164" s="195" t="str">
        <f>IF(ISBLANK('Exhibit 4'!B161),"",'Exhibit 4'!B161)</f>
        <v/>
      </c>
      <c r="C164" s="8">
        <f>'Exhibit 4'!F161</f>
        <v>0</v>
      </c>
      <c r="D164" s="8">
        <f>'Exhibit 4'!F161</f>
        <v>0</v>
      </c>
      <c r="E164" s="8">
        <f>'Exhibit 4'!F161</f>
        <v>0</v>
      </c>
      <c r="F164" s="8">
        <f>+E164-D164</f>
        <v>0</v>
      </c>
    </row>
    <row r="165" spans="2:6" x14ac:dyDescent="0.25">
      <c r="B165" s="195" t="str">
        <f>IF(ISBLANK('Exhibit 4'!B162),"",'Exhibit 4'!B162)</f>
        <v/>
      </c>
      <c r="C165" s="9">
        <f>'Exhibit 4'!F162</f>
        <v>0</v>
      </c>
      <c r="D165" s="9">
        <f>'Exhibit 4'!F162</f>
        <v>0</v>
      </c>
      <c r="E165" s="9">
        <f>'Exhibit 4'!F162</f>
        <v>0</v>
      </c>
      <c r="F165" s="9">
        <f>+E165-D165</f>
        <v>0</v>
      </c>
    </row>
    <row r="166" spans="2:6" x14ac:dyDescent="0.25">
      <c r="B166" s="6" t="s">
        <v>1056</v>
      </c>
      <c r="C166" s="9">
        <f>+C165+C164+C162</f>
        <v>0</v>
      </c>
      <c r="D166" s="9">
        <f>+D165+D164+D162</f>
        <v>0</v>
      </c>
      <c r="E166" s="9">
        <f>+E165+E164+E162</f>
        <v>0</v>
      </c>
      <c r="F166" s="9">
        <f>+F165+F164+F162</f>
        <v>0</v>
      </c>
    </row>
    <row r="167" spans="2:6" ht="15.75" thickBot="1" x14ac:dyDescent="0.3">
      <c r="B167" s="6" t="s">
        <v>16</v>
      </c>
      <c r="C167" s="12">
        <f>+C166+C160</f>
        <v>0</v>
      </c>
      <c r="D167" s="12">
        <f>+D166+D160</f>
        <v>0</v>
      </c>
      <c r="E167" s="12">
        <f>+E166+E160</f>
        <v>0</v>
      </c>
      <c r="F167" s="12">
        <f>+F166+F160</f>
        <v>0</v>
      </c>
    </row>
    <row r="168" spans="2:6" ht="15.75" thickTop="1" x14ac:dyDescent="0.25">
      <c r="C168" s="10"/>
      <c r="D168" s="10"/>
      <c r="E168" s="10"/>
      <c r="F168" s="10"/>
    </row>
    <row r="169" spans="2:6" x14ac:dyDescent="0.25">
      <c r="C169" s="10"/>
      <c r="D169" s="10"/>
      <c r="E169" s="10"/>
      <c r="F169" s="10"/>
    </row>
    <row r="170" spans="2:6" x14ac:dyDescent="0.25">
      <c r="C170" s="10"/>
      <c r="D170" s="10"/>
      <c r="E170" s="10"/>
      <c r="F170" s="10"/>
    </row>
    <row r="171" spans="2:6" x14ac:dyDescent="0.25">
      <c r="C171" s="10"/>
      <c r="D171" s="10"/>
      <c r="E171" s="10"/>
      <c r="F171" s="10"/>
    </row>
    <row r="172" spans="2:6" x14ac:dyDescent="0.25">
      <c r="C172" s="10"/>
      <c r="D172" s="10"/>
      <c r="E172" s="10"/>
      <c r="F172" s="10"/>
    </row>
    <row r="173" spans="2:6" x14ac:dyDescent="0.25">
      <c r="C173" s="10"/>
      <c r="D173" s="10"/>
      <c r="E173" s="10"/>
      <c r="F173" s="10"/>
    </row>
    <row r="174" spans="2:6" x14ac:dyDescent="0.25">
      <c r="C174" s="10"/>
      <c r="D174" s="10"/>
      <c r="E174" s="10"/>
      <c r="F174" s="10"/>
    </row>
    <row r="175" spans="2:6" x14ac:dyDescent="0.25">
      <c r="B175" s="6" t="s">
        <v>17</v>
      </c>
      <c r="C175" s="10"/>
      <c r="D175" s="10"/>
      <c r="E175" s="10"/>
      <c r="F175" s="10"/>
    </row>
    <row r="176" spans="2:6" x14ac:dyDescent="0.25">
      <c r="C176" s="10"/>
      <c r="D176" s="10"/>
      <c r="E176" s="10"/>
      <c r="F176" s="10"/>
    </row>
    <row r="177" spans="3:6" x14ac:dyDescent="0.25">
      <c r="C177" s="10"/>
      <c r="D177" s="10"/>
      <c r="E177" s="10"/>
      <c r="F177" s="10"/>
    </row>
    <row r="178" spans="3:6" x14ac:dyDescent="0.25">
      <c r="C178" s="10"/>
      <c r="D178" s="10"/>
      <c r="E178" s="10"/>
      <c r="F178" s="10"/>
    </row>
    <row r="179" spans="3:6" x14ac:dyDescent="0.25">
      <c r="C179" s="10"/>
      <c r="D179" s="10"/>
      <c r="E179" s="10"/>
      <c r="F179" s="10"/>
    </row>
    <row r="180" spans="3:6" x14ac:dyDescent="0.25">
      <c r="C180" s="10"/>
      <c r="D180" s="10"/>
      <c r="E180" s="10"/>
      <c r="F180" s="10"/>
    </row>
    <row r="181" spans="3:6" x14ac:dyDescent="0.25">
      <c r="C181" s="10"/>
      <c r="D181" s="10"/>
      <c r="E181" s="10"/>
      <c r="F181" s="10"/>
    </row>
    <row r="182" spans="3:6" x14ac:dyDescent="0.25">
      <c r="C182" s="10"/>
      <c r="D182" s="10"/>
      <c r="E182" s="10"/>
      <c r="F182" s="10"/>
    </row>
    <row r="183" spans="3:6" x14ac:dyDescent="0.25">
      <c r="C183" s="10"/>
      <c r="D183" s="10"/>
      <c r="E183" s="10"/>
      <c r="F183" s="10"/>
    </row>
    <row r="184" spans="3:6" x14ac:dyDescent="0.25">
      <c r="C184" s="10"/>
      <c r="D184" s="10"/>
      <c r="E184" s="10"/>
      <c r="F184" s="10"/>
    </row>
    <row r="185" spans="3:6" x14ac:dyDescent="0.25">
      <c r="C185" s="10"/>
      <c r="D185" s="10"/>
      <c r="E185" s="10"/>
      <c r="F185" s="10"/>
    </row>
    <row r="186" spans="3:6" x14ac:dyDescent="0.25">
      <c r="C186" s="10"/>
      <c r="D186" s="10"/>
      <c r="E186" s="10"/>
      <c r="F186" s="10"/>
    </row>
    <row r="187" spans="3:6" x14ac:dyDescent="0.25">
      <c r="C187" s="10"/>
      <c r="D187" s="10"/>
      <c r="E187" s="10"/>
      <c r="F187" s="10"/>
    </row>
    <row r="188" spans="3:6" x14ac:dyDescent="0.25">
      <c r="C188" s="10"/>
      <c r="D188" s="10"/>
      <c r="E188" s="10"/>
      <c r="F188" s="10"/>
    </row>
    <row r="189" spans="3:6" x14ac:dyDescent="0.25">
      <c r="C189" s="10"/>
      <c r="D189" s="10"/>
      <c r="E189" s="10"/>
      <c r="F189" s="10"/>
    </row>
    <row r="190" spans="3:6" x14ac:dyDescent="0.25">
      <c r="C190" s="10"/>
      <c r="D190" s="10"/>
      <c r="E190" s="10"/>
      <c r="F190" s="10"/>
    </row>
    <row r="191" spans="3:6" x14ac:dyDescent="0.25">
      <c r="C191" s="10"/>
      <c r="D191" s="10"/>
      <c r="E191" s="10"/>
      <c r="F191" s="10"/>
    </row>
    <row r="192" spans="3:6" x14ac:dyDescent="0.25">
      <c r="C192" s="10"/>
      <c r="D192" s="10"/>
      <c r="E192" s="10"/>
      <c r="F192" s="10"/>
    </row>
    <row r="193" spans="3:6" x14ac:dyDescent="0.25">
      <c r="C193" s="10"/>
      <c r="D193" s="10"/>
      <c r="E193" s="10"/>
      <c r="F193" s="10"/>
    </row>
    <row r="194" spans="3:6" x14ac:dyDescent="0.25">
      <c r="C194" s="10"/>
      <c r="D194" s="10"/>
      <c r="E194" s="10"/>
      <c r="F194" s="10"/>
    </row>
    <row r="195" spans="3:6" x14ac:dyDescent="0.25">
      <c r="C195" s="10"/>
      <c r="D195" s="10"/>
      <c r="E195" s="10"/>
      <c r="F195" s="10"/>
    </row>
    <row r="196" spans="3:6" x14ac:dyDescent="0.25">
      <c r="C196" s="10"/>
      <c r="D196" s="10"/>
      <c r="E196" s="10"/>
      <c r="F196" s="10"/>
    </row>
    <row r="197" spans="3:6" x14ac:dyDescent="0.25">
      <c r="C197" s="10"/>
      <c r="D197" s="10"/>
      <c r="E197" s="10"/>
      <c r="F197" s="10"/>
    </row>
    <row r="198" spans="3:6" x14ac:dyDescent="0.25">
      <c r="C198" s="10"/>
      <c r="D198" s="10"/>
      <c r="E198" s="10"/>
      <c r="F198" s="10"/>
    </row>
    <row r="199" spans="3:6" x14ac:dyDescent="0.25">
      <c r="C199" s="10"/>
      <c r="D199" s="10"/>
      <c r="E199" s="10"/>
      <c r="F199" s="10"/>
    </row>
    <row r="200" spans="3:6" x14ac:dyDescent="0.25">
      <c r="C200" s="10"/>
      <c r="D200" s="10"/>
      <c r="E200" s="10"/>
      <c r="F200" s="10"/>
    </row>
    <row r="201" spans="3:6" x14ac:dyDescent="0.25">
      <c r="C201" s="10"/>
      <c r="D201" s="10"/>
      <c r="E201" s="10"/>
      <c r="F201" s="10"/>
    </row>
    <row r="202" spans="3:6" x14ac:dyDescent="0.25">
      <c r="C202" s="10"/>
      <c r="D202" s="10"/>
      <c r="E202" s="10"/>
      <c r="F202" s="10"/>
    </row>
    <row r="203" spans="3:6" x14ac:dyDescent="0.25">
      <c r="C203" s="10"/>
      <c r="D203" s="10"/>
      <c r="E203" s="10"/>
      <c r="F203" s="10"/>
    </row>
    <row r="204" spans="3:6" x14ac:dyDescent="0.25">
      <c r="C204" s="10"/>
      <c r="D204" s="10"/>
      <c r="E204" s="10"/>
      <c r="F204" s="10"/>
    </row>
    <row r="205" spans="3:6" x14ac:dyDescent="0.25">
      <c r="C205" s="10"/>
      <c r="D205" s="10"/>
      <c r="E205" s="10"/>
      <c r="F205" s="10"/>
    </row>
    <row r="206" spans="3:6" x14ac:dyDescent="0.25">
      <c r="C206" s="10"/>
      <c r="D206" s="10"/>
      <c r="E206" s="10"/>
      <c r="F206" s="10"/>
    </row>
    <row r="207" spans="3:6" x14ac:dyDescent="0.25">
      <c r="C207" s="10"/>
      <c r="D207" s="10"/>
      <c r="E207" s="10"/>
      <c r="F207" s="10"/>
    </row>
    <row r="208" spans="3:6" x14ac:dyDescent="0.25">
      <c r="C208" s="10"/>
      <c r="D208" s="10"/>
      <c r="E208" s="10"/>
      <c r="F208" s="10"/>
    </row>
    <row r="209" spans="3:6" x14ac:dyDescent="0.25">
      <c r="C209" s="10"/>
      <c r="D209" s="10"/>
      <c r="E209" s="10"/>
      <c r="F209" s="10"/>
    </row>
    <row r="210" spans="3:6" x14ac:dyDescent="0.25">
      <c r="C210" s="10"/>
      <c r="D210" s="10"/>
      <c r="E210" s="10"/>
      <c r="F210" s="10"/>
    </row>
    <row r="211" spans="3:6" x14ac:dyDescent="0.25">
      <c r="C211" s="10"/>
      <c r="D211" s="10"/>
      <c r="E211" s="10"/>
      <c r="F211" s="10"/>
    </row>
    <row r="212" spans="3:6" x14ac:dyDescent="0.25">
      <c r="C212" s="10"/>
      <c r="D212" s="10"/>
      <c r="E212" s="10"/>
      <c r="F212" s="10"/>
    </row>
    <row r="213" spans="3:6" x14ac:dyDescent="0.25">
      <c r="C213" s="10"/>
      <c r="D213" s="10"/>
      <c r="E213" s="10"/>
      <c r="F213" s="10"/>
    </row>
    <row r="214" spans="3:6" x14ac:dyDescent="0.25">
      <c r="C214" s="10"/>
      <c r="D214" s="10"/>
      <c r="E214" s="10"/>
      <c r="F214" s="10"/>
    </row>
    <row r="215" spans="3:6" x14ac:dyDescent="0.25">
      <c r="C215" s="10"/>
      <c r="D215" s="10"/>
      <c r="E215" s="10"/>
      <c r="F215" s="10"/>
    </row>
    <row r="216" spans="3:6" x14ac:dyDescent="0.25">
      <c r="C216" s="10"/>
      <c r="D216" s="10"/>
      <c r="E216" s="10"/>
      <c r="F216" s="10"/>
    </row>
    <row r="217" spans="3:6" x14ac:dyDescent="0.25">
      <c r="C217" s="10"/>
      <c r="D217" s="10"/>
      <c r="E217" s="10"/>
      <c r="F217" s="10"/>
    </row>
    <row r="218" spans="3:6" x14ac:dyDescent="0.25">
      <c r="C218" s="10"/>
      <c r="D218" s="10"/>
      <c r="E218" s="10"/>
      <c r="F218" s="10"/>
    </row>
    <row r="219" spans="3:6" x14ac:dyDescent="0.25">
      <c r="C219" s="10"/>
      <c r="D219" s="10"/>
      <c r="E219" s="10"/>
      <c r="F219" s="10"/>
    </row>
    <row r="220" spans="3:6" x14ac:dyDescent="0.25">
      <c r="C220" s="10"/>
      <c r="D220" s="10"/>
      <c r="E220" s="10"/>
      <c r="F220" s="10"/>
    </row>
    <row r="221" spans="3:6" x14ac:dyDescent="0.25">
      <c r="C221" s="10"/>
      <c r="D221" s="10"/>
      <c r="E221" s="10"/>
      <c r="F221" s="10"/>
    </row>
    <row r="222" spans="3:6" x14ac:dyDescent="0.25">
      <c r="C222" s="10"/>
      <c r="D222" s="10"/>
      <c r="E222" s="10"/>
      <c r="F222" s="10"/>
    </row>
    <row r="223" spans="3:6" x14ac:dyDescent="0.25">
      <c r="C223" s="10"/>
      <c r="D223" s="10"/>
      <c r="E223" s="10"/>
      <c r="F223" s="10"/>
    </row>
    <row r="224" spans="3:6" x14ac:dyDescent="0.25">
      <c r="C224" s="10"/>
      <c r="D224" s="10"/>
      <c r="E224" s="10"/>
      <c r="F224" s="10"/>
    </row>
    <row r="225" spans="3:6" x14ac:dyDescent="0.25">
      <c r="C225" s="10"/>
      <c r="D225" s="10"/>
      <c r="E225" s="10"/>
      <c r="F225" s="10"/>
    </row>
    <row r="226" spans="3:6" x14ac:dyDescent="0.25">
      <c r="C226" s="10"/>
      <c r="D226" s="10"/>
      <c r="E226" s="10"/>
      <c r="F226" s="10"/>
    </row>
    <row r="227" spans="3:6" x14ac:dyDescent="0.25">
      <c r="C227" s="10"/>
      <c r="D227" s="10"/>
      <c r="E227" s="10"/>
      <c r="F227" s="10"/>
    </row>
    <row r="228" spans="3:6" x14ac:dyDescent="0.25">
      <c r="C228" s="10"/>
      <c r="D228" s="10"/>
      <c r="E228" s="10"/>
      <c r="F228" s="10"/>
    </row>
    <row r="229" spans="3:6" x14ac:dyDescent="0.25">
      <c r="C229" s="10"/>
      <c r="D229" s="10"/>
      <c r="E229" s="10"/>
      <c r="F229" s="10"/>
    </row>
    <row r="230" spans="3:6" x14ac:dyDescent="0.25">
      <c r="C230" s="10"/>
      <c r="D230" s="10"/>
      <c r="E230" s="10"/>
      <c r="F230" s="10"/>
    </row>
    <row r="231" spans="3:6" x14ac:dyDescent="0.25">
      <c r="C231" s="10"/>
      <c r="D231" s="10"/>
      <c r="E231" s="10"/>
      <c r="F231" s="10"/>
    </row>
    <row r="232" spans="3:6" x14ac:dyDescent="0.25">
      <c r="C232" s="10"/>
      <c r="D232" s="10"/>
      <c r="E232" s="10"/>
      <c r="F232" s="10"/>
    </row>
    <row r="233" spans="3:6" x14ac:dyDescent="0.25">
      <c r="C233" s="10"/>
      <c r="D233" s="10"/>
      <c r="E233" s="10"/>
      <c r="F233" s="10"/>
    </row>
    <row r="234" spans="3:6" x14ac:dyDescent="0.25">
      <c r="C234" s="10"/>
      <c r="D234" s="10"/>
      <c r="E234" s="10"/>
      <c r="F234" s="10"/>
    </row>
    <row r="235" spans="3:6" x14ac:dyDescent="0.25">
      <c r="C235" s="10"/>
      <c r="D235" s="10"/>
      <c r="E235" s="10"/>
      <c r="F235" s="10"/>
    </row>
    <row r="236" spans="3:6" x14ac:dyDescent="0.25">
      <c r="C236" s="10"/>
      <c r="D236" s="10"/>
      <c r="E236" s="10"/>
      <c r="F236" s="10"/>
    </row>
    <row r="237" spans="3:6" x14ac:dyDescent="0.25">
      <c r="C237" s="10"/>
      <c r="D237" s="10"/>
      <c r="E237" s="10"/>
      <c r="F237" s="10"/>
    </row>
    <row r="238" spans="3:6" x14ac:dyDescent="0.25">
      <c r="C238" s="10"/>
      <c r="D238" s="10"/>
      <c r="E238" s="10"/>
      <c r="F238" s="10"/>
    </row>
    <row r="239" spans="3:6" x14ac:dyDescent="0.25">
      <c r="C239" s="10"/>
      <c r="D239" s="10"/>
      <c r="E239" s="10"/>
      <c r="F239" s="10"/>
    </row>
    <row r="240" spans="3:6" x14ac:dyDescent="0.25">
      <c r="C240" s="10"/>
      <c r="D240" s="10"/>
      <c r="E240" s="10"/>
      <c r="F240" s="10"/>
    </row>
    <row r="241" spans="3:6" x14ac:dyDescent="0.25">
      <c r="C241" s="10"/>
      <c r="D241" s="10"/>
      <c r="E241" s="10"/>
      <c r="F241" s="10"/>
    </row>
    <row r="242" spans="3:6" x14ac:dyDescent="0.25">
      <c r="C242" s="10"/>
      <c r="D242" s="10"/>
      <c r="E242" s="10"/>
      <c r="F242" s="10"/>
    </row>
    <row r="243" spans="3:6" x14ac:dyDescent="0.25">
      <c r="C243" s="10"/>
      <c r="D243" s="10"/>
      <c r="E243" s="10"/>
      <c r="F243" s="10"/>
    </row>
    <row r="244" spans="3:6" x14ac:dyDescent="0.25">
      <c r="C244" s="10"/>
      <c r="D244" s="10"/>
      <c r="E244" s="10"/>
      <c r="F244" s="10"/>
    </row>
    <row r="245" spans="3:6" x14ac:dyDescent="0.25">
      <c r="C245" s="10"/>
      <c r="D245" s="10"/>
      <c r="E245" s="10"/>
      <c r="F245" s="10"/>
    </row>
    <row r="246" spans="3:6" x14ac:dyDescent="0.25">
      <c r="C246" s="10"/>
      <c r="D246" s="10"/>
      <c r="E246" s="10"/>
      <c r="F246" s="10"/>
    </row>
    <row r="247" spans="3:6" x14ac:dyDescent="0.25">
      <c r="C247" s="10"/>
      <c r="D247" s="10"/>
      <c r="E247" s="10"/>
      <c r="F247" s="10"/>
    </row>
    <row r="248" spans="3:6" x14ac:dyDescent="0.25">
      <c r="C248" s="10"/>
      <c r="D248" s="10"/>
      <c r="E248" s="10"/>
      <c r="F248" s="10"/>
    </row>
    <row r="249" spans="3:6" x14ac:dyDescent="0.25">
      <c r="C249" s="10"/>
      <c r="D249" s="10"/>
      <c r="E249" s="10"/>
      <c r="F249" s="10"/>
    </row>
    <row r="250" spans="3:6" x14ac:dyDescent="0.25">
      <c r="C250" s="10"/>
      <c r="D250" s="10"/>
      <c r="E250" s="10"/>
      <c r="F250" s="10"/>
    </row>
    <row r="251" spans="3:6" x14ac:dyDescent="0.25">
      <c r="C251" s="10"/>
      <c r="D251" s="10"/>
      <c r="E251" s="10"/>
      <c r="F251" s="10"/>
    </row>
    <row r="252" spans="3:6" x14ac:dyDescent="0.25">
      <c r="C252" s="10"/>
      <c r="D252" s="10"/>
      <c r="E252" s="10"/>
      <c r="F252" s="10"/>
    </row>
    <row r="253" spans="3:6" x14ac:dyDescent="0.25">
      <c r="C253" s="10"/>
      <c r="D253" s="10"/>
      <c r="E253" s="10"/>
      <c r="F253" s="10"/>
    </row>
    <row r="254" spans="3:6" x14ac:dyDescent="0.25">
      <c r="C254" s="10"/>
      <c r="D254" s="10"/>
      <c r="E254" s="10"/>
      <c r="F254" s="10"/>
    </row>
    <row r="255" spans="3:6" x14ac:dyDescent="0.25">
      <c r="C255" s="10"/>
      <c r="D255" s="10"/>
      <c r="E255" s="10"/>
      <c r="F255" s="10"/>
    </row>
    <row r="256" spans="3:6" x14ac:dyDescent="0.25">
      <c r="C256" s="10"/>
      <c r="D256" s="10"/>
      <c r="E256" s="10"/>
      <c r="F256" s="10"/>
    </row>
    <row r="257" spans="3:6" x14ac:dyDescent="0.25">
      <c r="C257" s="10"/>
      <c r="D257" s="10"/>
      <c r="E257" s="10"/>
      <c r="F257" s="10"/>
    </row>
    <row r="258" spans="3:6" x14ac:dyDescent="0.25">
      <c r="C258" s="10"/>
      <c r="D258" s="10"/>
      <c r="E258" s="10"/>
      <c r="F258" s="10"/>
    </row>
    <row r="259" spans="3:6" x14ac:dyDescent="0.25">
      <c r="C259" s="10"/>
      <c r="D259" s="10"/>
      <c r="E259" s="10"/>
      <c r="F259" s="10"/>
    </row>
    <row r="260" spans="3:6" x14ac:dyDescent="0.25">
      <c r="C260" s="10"/>
      <c r="D260" s="10"/>
      <c r="E260" s="10"/>
      <c r="F260" s="10"/>
    </row>
    <row r="261" spans="3:6" x14ac:dyDescent="0.25">
      <c r="C261" s="10"/>
      <c r="D261" s="10"/>
      <c r="E261" s="10"/>
      <c r="F261" s="10"/>
    </row>
    <row r="262" spans="3:6" x14ac:dyDescent="0.25">
      <c r="C262" s="10"/>
      <c r="D262" s="10"/>
      <c r="E262" s="10"/>
      <c r="F262" s="10"/>
    </row>
    <row r="263" spans="3:6" x14ac:dyDescent="0.25">
      <c r="C263" s="10"/>
      <c r="D263" s="10"/>
      <c r="E263" s="10"/>
      <c r="F263" s="10"/>
    </row>
    <row r="264" spans="3:6" x14ac:dyDescent="0.25">
      <c r="C264" s="10"/>
      <c r="D264" s="10"/>
      <c r="E264" s="10"/>
      <c r="F264" s="10"/>
    </row>
    <row r="265" spans="3:6" x14ac:dyDescent="0.25">
      <c r="C265" s="10"/>
      <c r="D265" s="10"/>
      <c r="E265" s="10"/>
      <c r="F265" s="10"/>
    </row>
    <row r="266" spans="3:6" x14ac:dyDescent="0.25">
      <c r="C266" s="10"/>
      <c r="D266" s="10"/>
      <c r="E266" s="10"/>
      <c r="F266" s="10"/>
    </row>
    <row r="267" spans="3:6" x14ac:dyDescent="0.25">
      <c r="C267" s="10"/>
      <c r="D267" s="10"/>
      <c r="E267" s="10"/>
      <c r="F267" s="10"/>
    </row>
    <row r="268" spans="3:6" x14ac:dyDescent="0.25">
      <c r="C268" s="10"/>
      <c r="D268" s="10"/>
      <c r="E268" s="10"/>
      <c r="F268" s="10"/>
    </row>
    <row r="269" spans="3:6" x14ac:dyDescent="0.25">
      <c r="C269" s="10"/>
      <c r="D269" s="10"/>
      <c r="E269" s="10"/>
      <c r="F269" s="10"/>
    </row>
    <row r="270" spans="3:6" x14ac:dyDescent="0.25">
      <c r="C270" s="10"/>
      <c r="D270" s="10"/>
      <c r="E270" s="10"/>
      <c r="F270" s="10"/>
    </row>
    <row r="271" spans="3:6" x14ac:dyDescent="0.25">
      <c r="C271" s="10"/>
      <c r="D271" s="10"/>
      <c r="E271" s="10"/>
      <c r="F271" s="10"/>
    </row>
    <row r="272" spans="3:6" x14ac:dyDescent="0.25">
      <c r="C272" s="10"/>
      <c r="D272" s="10"/>
      <c r="E272" s="10"/>
      <c r="F272" s="10"/>
    </row>
    <row r="273" spans="3:6" x14ac:dyDescent="0.25">
      <c r="C273" s="10"/>
      <c r="D273" s="10"/>
      <c r="E273" s="10"/>
      <c r="F273" s="10"/>
    </row>
    <row r="274" spans="3:6" x14ac:dyDescent="0.25">
      <c r="C274" s="10"/>
      <c r="D274" s="10"/>
      <c r="E274" s="10"/>
      <c r="F274" s="10"/>
    </row>
    <row r="275" spans="3:6" x14ac:dyDescent="0.25">
      <c r="C275" s="10"/>
      <c r="D275" s="10"/>
      <c r="E275" s="10"/>
      <c r="F275" s="10"/>
    </row>
    <row r="276" spans="3:6" x14ac:dyDescent="0.25">
      <c r="C276" s="10"/>
      <c r="D276" s="10"/>
      <c r="E276" s="10"/>
      <c r="F276" s="10"/>
    </row>
    <row r="277" spans="3:6" x14ac:dyDescent="0.25">
      <c r="C277" s="10"/>
      <c r="D277" s="10"/>
      <c r="E277" s="10"/>
      <c r="F277" s="10"/>
    </row>
    <row r="278" spans="3:6" x14ac:dyDescent="0.25">
      <c r="C278" s="10"/>
      <c r="D278" s="10"/>
      <c r="E278" s="10"/>
      <c r="F278" s="10"/>
    </row>
    <row r="279" spans="3:6" x14ac:dyDescent="0.25">
      <c r="C279" s="10"/>
      <c r="D279" s="10"/>
      <c r="E279" s="10"/>
      <c r="F279" s="10"/>
    </row>
    <row r="280" spans="3:6" x14ac:dyDescent="0.25">
      <c r="C280" s="10"/>
      <c r="D280" s="10"/>
      <c r="E280" s="10"/>
      <c r="F280" s="10"/>
    </row>
    <row r="281" spans="3:6" x14ac:dyDescent="0.25">
      <c r="C281" s="10"/>
      <c r="D281" s="10"/>
      <c r="E281" s="10"/>
      <c r="F281" s="10"/>
    </row>
    <row r="282" spans="3:6" x14ac:dyDescent="0.25">
      <c r="C282" s="10"/>
      <c r="D282" s="10"/>
      <c r="E282" s="10"/>
      <c r="F282" s="10"/>
    </row>
    <row r="283" spans="3:6" x14ac:dyDescent="0.25">
      <c r="C283" s="10"/>
      <c r="D283" s="10"/>
      <c r="E283" s="10"/>
      <c r="F283" s="10"/>
    </row>
    <row r="284" spans="3:6" x14ac:dyDescent="0.25">
      <c r="C284" s="10"/>
      <c r="D284" s="10"/>
      <c r="E284" s="10"/>
      <c r="F284" s="10"/>
    </row>
    <row r="285" spans="3:6" x14ac:dyDescent="0.25">
      <c r="C285" s="10"/>
      <c r="D285" s="10"/>
      <c r="E285" s="10"/>
      <c r="F285" s="10"/>
    </row>
    <row r="286" spans="3:6" x14ac:dyDescent="0.25">
      <c r="C286" s="10"/>
      <c r="D286" s="10"/>
      <c r="E286" s="10"/>
      <c r="F286" s="10"/>
    </row>
    <row r="287" spans="3:6" x14ac:dyDescent="0.25">
      <c r="C287" s="10"/>
      <c r="D287" s="10"/>
      <c r="E287" s="10"/>
      <c r="F287" s="10"/>
    </row>
    <row r="288" spans="3:6" x14ac:dyDescent="0.25">
      <c r="C288" s="10"/>
      <c r="D288" s="10"/>
      <c r="E288" s="10"/>
      <c r="F288" s="10"/>
    </row>
    <row r="289" spans="3:6" x14ac:dyDescent="0.25">
      <c r="C289" s="10"/>
      <c r="D289" s="10"/>
      <c r="E289" s="10"/>
      <c r="F289" s="10"/>
    </row>
    <row r="290" spans="3:6" x14ac:dyDescent="0.25">
      <c r="C290" s="10"/>
      <c r="D290" s="10"/>
      <c r="E290" s="10"/>
      <c r="F290" s="10"/>
    </row>
    <row r="291" spans="3:6" x14ac:dyDescent="0.25">
      <c r="C291" s="10"/>
      <c r="D291" s="10"/>
      <c r="E291" s="10"/>
      <c r="F291" s="10"/>
    </row>
    <row r="292" spans="3:6" x14ac:dyDescent="0.25">
      <c r="C292" s="10"/>
      <c r="D292" s="10"/>
      <c r="E292" s="10"/>
      <c r="F292" s="10"/>
    </row>
    <row r="293" spans="3:6" x14ac:dyDescent="0.25">
      <c r="C293" s="10"/>
      <c r="D293" s="10"/>
      <c r="E293" s="10"/>
      <c r="F293" s="10"/>
    </row>
    <row r="294" spans="3:6" x14ac:dyDescent="0.25">
      <c r="C294" s="10"/>
      <c r="D294" s="10"/>
      <c r="E294" s="10"/>
      <c r="F294" s="10"/>
    </row>
    <row r="295" spans="3:6" x14ac:dyDescent="0.25">
      <c r="C295" s="10"/>
      <c r="D295" s="10"/>
      <c r="E295" s="10"/>
      <c r="F295" s="10"/>
    </row>
    <row r="296" spans="3:6" x14ac:dyDescent="0.25">
      <c r="C296" s="10"/>
      <c r="D296" s="10"/>
      <c r="E296" s="10"/>
      <c r="F296" s="10"/>
    </row>
    <row r="297" spans="3:6" x14ac:dyDescent="0.25">
      <c r="C297" s="10"/>
      <c r="D297" s="10"/>
      <c r="E297" s="10"/>
      <c r="F297" s="10"/>
    </row>
    <row r="298" spans="3:6" x14ac:dyDescent="0.25">
      <c r="C298" s="10"/>
      <c r="D298" s="10"/>
      <c r="E298" s="10"/>
      <c r="F298" s="10"/>
    </row>
    <row r="299" spans="3:6" x14ac:dyDescent="0.25">
      <c r="C299" s="10"/>
      <c r="D299" s="10"/>
      <c r="E299" s="10"/>
      <c r="F299" s="10"/>
    </row>
    <row r="300" spans="3:6" x14ac:dyDescent="0.25">
      <c r="C300" s="10"/>
      <c r="D300" s="10"/>
      <c r="E300" s="10"/>
      <c r="F300" s="10"/>
    </row>
    <row r="301" spans="3:6" x14ac:dyDescent="0.25">
      <c r="C301" s="10"/>
      <c r="D301" s="10"/>
      <c r="E301" s="10"/>
      <c r="F301" s="10"/>
    </row>
    <row r="302" spans="3:6" x14ac:dyDescent="0.25">
      <c r="C302" s="10"/>
      <c r="D302" s="10"/>
      <c r="E302" s="10"/>
      <c r="F302" s="10"/>
    </row>
    <row r="303" spans="3:6" x14ac:dyDescent="0.25">
      <c r="C303" s="10"/>
      <c r="D303" s="10"/>
      <c r="E303" s="10"/>
      <c r="F303" s="10"/>
    </row>
    <row r="304" spans="3:6" x14ac:dyDescent="0.25">
      <c r="C304" s="10"/>
      <c r="D304" s="10"/>
      <c r="E304" s="10"/>
      <c r="F304" s="10"/>
    </row>
    <row r="305" spans="3:6" x14ac:dyDescent="0.25">
      <c r="C305" s="10"/>
      <c r="D305" s="10"/>
      <c r="E305" s="10"/>
      <c r="F305" s="10"/>
    </row>
    <row r="306" spans="3:6" x14ac:dyDescent="0.25">
      <c r="C306" s="10"/>
      <c r="D306" s="10"/>
      <c r="E306" s="10"/>
      <c r="F306" s="10"/>
    </row>
    <row r="307" spans="3:6" x14ac:dyDescent="0.25">
      <c r="C307" s="10"/>
      <c r="D307" s="10"/>
      <c r="E307" s="10"/>
      <c r="F307" s="10"/>
    </row>
    <row r="308" spans="3:6" x14ac:dyDescent="0.25">
      <c r="C308" s="10"/>
      <c r="D308" s="10"/>
      <c r="E308" s="10"/>
      <c r="F308" s="10"/>
    </row>
    <row r="309" spans="3:6" x14ac:dyDescent="0.25">
      <c r="C309" s="10"/>
      <c r="D309" s="10"/>
      <c r="E309" s="10"/>
      <c r="F309" s="10"/>
    </row>
    <row r="310" spans="3:6" x14ac:dyDescent="0.25">
      <c r="C310" s="10"/>
      <c r="D310" s="10"/>
      <c r="E310" s="10"/>
      <c r="F310" s="10"/>
    </row>
    <row r="311" spans="3:6" x14ac:dyDescent="0.25">
      <c r="C311" s="10"/>
      <c r="D311" s="10"/>
      <c r="E311" s="10"/>
      <c r="F311" s="10"/>
    </row>
    <row r="312" spans="3:6" x14ac:dyDescent="0.25">
      <c r="C312" s="10"/>
      <c r="D312" s="10"/>
      <c r="E312" s="10"/>
      <c r="F312" s="10"/>
    </row>
    <row r="313" spans="3:6" x14ac:dyDescent="0.25">
      <c r="C313" s="10"/>
      <c r="D313" s="10"/>
      <c r="E313" s="10"/>
      <c r="F313" s="10"/>
    </row>
    <row r="314" spans="3:6" x14ac:dyDescent="0.25">
      <c r="C314" s="10"/>
      <c r="D314" s="10"/>
      <c r="E314" s="10"/>
      <c r="F314" s="10"/>
    </row>
    <row r="315" spans="3:6" x14ac:dyDescent="0.25">
      <c r="C315" s="10"/>
      <c r="D315" s="10"/>
      <c r="E315" s="10"/>
      <c r="F315" s="10"/>
    </row>
    <row r="316" spans="3:6" x14ac:dyDescent="0.25">
      <c r="C316" s="10"/>
      <c r="D316" s="10"/>
      <c r="E316" s="10"/>
      <c r="F316" s="10"/>
    </row>
    <row r="317" spans="3:6" x14ac:dyDescent="0.25">
      <c r="C317" s="10"/>
      <c r="D317" s="10"/>
      <c r="E317" s="10"/>
      <c r="F317" s="10"/>
    </row>
    <row r="318" spans="3:6" x14ac:dyDescent="0.25">
      <c r="C318" s="10"/>
      <c r="D318" s="10"/>
      <c r="E318" s="10"/>
      <c r="F318" s="10"/>
    </row>
    <row r="319" spans="3:6" x14ac:dyDescent="0.25">
      <c r="C319" s="10"/>
      <c r="D319" s="10"/>
      <c r="E319" s="10"/>
      <c r="F319" s="10"/>
    </row>
    <row r="320" spans="3:6" x14ac:dyDescent="0.25">
      <c r="C320" s="10"/>
      <c r="D320" s="10"/>
      <c r="E320" s="10"/>
      <c r="F320" s="10"/>
    </row>
    <row r="321" spans="3:6" x14ac:dyDescent="0.25">
      <c r="C321" s="10"/>
      <c r="D321" s="10"/>
      <c r="E321" s="10"/>
      <c r="F321" s="10"/>
    </row>
    <row r="322" spans="3:6" x14ac:dyDescent="0.25">
      <c r="C322" s="10"/>
      <c r="D322" s="10"/>
      <c r="E322" s="10"/>
      <c r="F322" s="10"/>
    </row>
    <row r="323" spans="3:6" x14ac:dyDescent="0.25">
      <c r="C323" s="10"/>
      <c r="D323" s="10"/>
      <c r="E323" s="10"/>
      <c r="F323" s="10"/>
    </row>
    <row r="324" spans="3:6" x14ac:dyDescent="0.25">
      <c r="C324" s="10"/>
      <c r="D324" s="10"/>
      <c r="E324" s="10"/>
      <c r="F324" s="10"/>
    </row>
    <row r="325" spans="3:6" x14ac:dyDescent="0.25">
      <c r="C325" s="10"/>
      <c r="D325" s="10"/>
      <c r="E325" s="10"/>
      <c r="F325" s="10"/>
    </row>
    <row r="326" spans="3:6" x14ac:dyDescent="0.25">
      <c r="C326" s="10"/>
      <c r="D326" s="10"/>
      <c r="E326" s="10"/>
      <c r="F326" s="10"/>
    </row>
    <row r="327" spans="3:6" x14ac:dyDescent="0.25">
      <c r="C327" s="10"/>
      <c r="D327" s="10"/>
      <c r="E327" s="10"/>
      <c r="F327" s="10"/>
    </row>
    <row r="328" spans="3:6" x14ac:dyDescent="0.25">
      <c r="C328" s="10"/>
      <c r="D328" s="10"/>
      <c r="E328" s="10"/>
      <c r="F328" s="10"/>
    </row>
    <row r="329" spans="3:6" x14ac:dyDescent="0.25">
      <c r="C329" s="10"/>
      <c r="D329" s="10"/>
      <c r="E329" s="10"/>
      <c r="F329" s="10"/>
    </row>
    <row r="330" spans="3:6" x14ac:dyDescent="0.25">
      <c r="C330" s="10"/>
      <c r="D330" s="10"/>
      <c r="E330" s="10"/>
      <c r="F330" s="10"/>
    </row>
    <row r="331" spans="3:6" x14ac:dyDescent="0.25">
      <c r="C331" s="10"/>
      <c r="D331" s="10"/>
      <c r="E331" s="10"/>
      <c r="F331" s="10"/>
    </row>
    <row r="332" spans="3:6" x14ac:dyDescent="0.25">
      <c r="C332" s="10"/>
      <c r="D332" s="10"/>
      <c r="E332" s="10"/>
      <c r="F332" s="10"/>
    </row>
    <row r="333" spans="3:6" x14ac:dyDescent="0.25">
      <c r="C333" s="10"/>
      <c r="D333" s="10"/>
      <c r="E333" s="10"/>
      <c r="F333" s="10"/>
    </row>
    <row r="334" spans="3:6" x14ac:dyDescent="0.25">
      <c r="C334" s="10"/>
      <c r="D334" s="10"/>
      <c r="E334" s="10"/>
      <c r="F334" s="10"/>
    </row>
    <row r="335" spans="3:6" x14ac:dyDescent="0.25">
      <c r="C335" s="10"/>
      <c r="D335" s="10"/>
      <c r="E335" s="10"/>
      <c r="F335" s="10"/>
    </row>
    <row r="336" spans="3:6" x14ac:dyDescent="0.25">
      <c r="C336" s="10"/>
      <c r="D336" s="10"/>
      <c r="E336" s="10"/>
      <c r="F336" s="10"/>
    </row>
    <row r="337" spans="3:6" x14ac:dyDescent="0.25">
      <c r="C337" s="10"/>
      <c r="D337" s="10"/>
      <c r="E337" s="10"/>
      <c r="F337" s="10"/>
    </row>
    <row r="338" spans="3:6" x14ac:dyDescent="0.25">
      <c r="C338" s="10"/>
      <c r="D338" s="10"/>
      <c r="E338" s="10"/>
      <c r="F338" s="10"/>
    </row>
    <row r="339" spans="3:6" x14ac:dyDescent="0.25">
      <c r="C339" s="10"/>
      <c r="D339" s="10"/>
      <c r="E339" s="10"/>
      <c r="F339" s="10"/>
    </row>
    <row r="340" spans="3:6" x14ac:dyDescent="0.25">
      <c r="C340" s="10"/>
      <c r="D340" s="10"/>
      <c r="E340" s="10"/>
      <c r="F340" s="10"/>
    </row>
    <row r="341" spans="3:6" x14ac:dyDescent="0.25">
      <c r="C341" s="10"/>
      <c r="D341" s="10"/>
      <c r="E341" s="10"/>
      <c r="F341" s="10"/>
    </row>
    <row r="342" spans="3:6" x14ac:dyDescent="0.25">
      <c r="C342" s="10"/>
      <c r="D342" s="10"/>
      <c r="E342" s="10"/>
      <c r="F342" s="10"/>
    </row>
    <row r="343" spans="3:6" x14ac:dyDescent="0.25">
      <c r="C343" s="10"/>
      <c r="D343" s="10"/>
      <c r="E343" s="10"/>
      <c r="F343" s="10"/>
    </row>
    <row r="344" spans="3:6" x14ac:dyDescent="0.25">
      <c r="C344" s="10"/>
      <c r="D344" s="10"/>
      <c r="E344" s="10"/>
      <c r="F344" s="10"/>
    </row>
    <row r="345" spans="3:6" x14ac:dyDescent="0.25">
      <c r="C345" s="10"/>
      <c r="D345" s="10"/>
      <c r="E345" s="10"/>
      <c r="F345" s="10"/>
    </row>
    <row r="346" spans="3:6" x14ac:dyDescent="0.25">
      <c r="C346" s="10"/>
      <c r="D346" s="10"/>
      <c r="E346" s="10"/>
      <c r="F346" s="10"/>
    </row>
    <row r="347" spans="3:6" x14ac:dyDescent="0.25">
      <c r="C347" s="10"/>
      <c r="D347" s="10"/>
      <c r="E347" s="10"/>
      <c r="F347" s="10"/>
    </row>
    <row r="348" spans="3:6" x14ac:dyDescent="0.25">
      <c r="C348" s="10"/>
      <c r="D348" s="10"/>
      <c r="E348" s="10"/>
      <c r="F348" s="10"/>
    </row>
    <row r="349" spans="3:6" x14ac:dyDescent="0.25">
      <c r="C349" s="10"/>
      <c r="D349" s="10"/>
      <c r="E349" s="10"/>
      <c r="F349" s="10"/>
    </row>
    <row r="350" spans="3:6" x14ac:dyDescent="0.25">
      <c r="C350" s="10"/>
      <c r="D350" s="10"/>
      <c r="E350" s="10"/>
      <c r="F350" s="10"/>
    </row>
    <row r="351" spans="3:6" x14ac:dyDescent="0.25">
      <c r="C351" s="10"/>
      <c r="D351" s="10"/>
      <c r="E351" s="10"/>
      <c r="F351" s="10"/>
    </row>
    <row r="352" spans="3:6" x14ac:dyDescent="0.25">
      <c r="C352" s="10"/>
      <c r="D352" s="10"/>
      <c r="E352" s="10"/>
      <c r="F352" s="10"/>
    </row>
    <row r="353" spans="3:6" x14ac:dyDescent="0.25">
      <c r="C353" s="10"/>
      <c r="D353" s="10"/>
      <c r="E353" s="10"/>
      <c r="F353" s="10"/>
    </row>
    <row r="354" spans="3:6" x14ac:dyDescent="0.25">
      <c r="C354" s="10"/>
      <c r="D354" s="10"/>
      <c r="E354" s="10"/>
      <c r="F354" s="10"/>
    </row>
    <row r="355" spans="3:6" x14ac:dyDescent="0.25">
      <c r="C355" s="10"/>
      <c r="D355" s="10"/>
      <c r="E355" s="10"/>
      <c r="F355" s="10"/>
    </row>
    <row r="356" spans="3:6" x14ac:dyDescent="0.25">
      <c r="C356" s="10"/>
      <c r="D356" s="10"/>
      <c r="E356" s="10"/>
      <c r="F356" s="10"/>
    </row>
    <row r="357" spans="3:6" x14ac:dyDescent="0.25">
      <c r="C357" s="10"/>
      <c r="D357" s="10"/>
      <c r="E357" s="10"/>
      <c r="F357" s="10"/>
    </row>
    <row r="358" spans="3:6" x14ac:dyDescent="0.25">
      <c r="C358" s="10"/>
      <c r="D358" s="10"/>
      <c r="E358" s="10"/>
      <c r="F358" s="10"/>
    </row>
    <row r="359" spans="3:6" x14ac:dyDescent="0.25">
      <c r="C359" s="10"/>
      <c r="D359" s="10"/>
      <c r="E359" s="10"/>
      <c r="F359" s="10"/>
    </row>
    <row r="360" spans="3:6" x14ac:dyDescent="0.25">
      <c r="C360" s="10"/>
      <c r="D360" s="10"/>
      <c r="E360" s="10"/>
      <c r="F360" s="10"/>
    </row>
    <row r="361" spans="3:6" x14ac:dyDescent="0.25">
      <c r="C361" s="10"/>
      <c r="D361" s="10"/>
      <c r="E361" s="10"/>
      <c r="F361" s="10"/>
    </row>
    <row r="362" spans="3:6" x14ac:dyDescent="0.25">
      <c r="C362" s="10"/>
      <c r="D362" s="10"/>
      <c r="E362" s="10"/>
      <c r="F362" s="10"/>
    </row>
    <row r="363" spans="3:6" x14ac:dyDescent="0.25">
      <c r="C363" s="10"/>
      <c r="D363" s="10"/>
      <c r="E363" s="10"/>
      <c r="F363" s="10"/>
    </row>
    <row r="364" spans="3:6" x14ac:dyDescent="0.25">
      <c r="C364" s="10"/>
      <c r="D364" s="10"/>
      <c r="E364" s="10"/>
      <c r="F364" s="10"/>
    </row>
    <row r="365" spans="3:6" x14ac:dyDescent="0.25">
      <c r="C365" s="10"/>
      <c r="D365" s="10"/>
      <c r="E365" s="10"/>
      <c r="F365" s="10"/>
    </row>
    <row r="366" spans="3:6" x14ac:dyDescent="0.25">
      <c r="C366" s="10"/>
      <c r="D366" s="10"/>
      <c r="E366" s="10"/>
      <c r="F366" s="10"/>
    </row>
    <row r="367" spans="3:6" x14ac:dyDescent="0.25">
      <c r="C367" s="10"/>
      <c r="D367" s="10"/>
      <c r="E367" s="10"/>
      <c r="F367" s="10"/>
    </row>
    <row r="368" spans="3:6" x14ac:dyDescent="0.25">
      <c r="C368" s="10"/>
      <c r="D368" s="10"/>
      <c r="E368" s="10"/>
      <c r="F368" s="10"/>
    </row>
    <row r="369" spans="3:6" x14ac:dyDescent="0.25">
      <c r="C369" s="10"/>
      <c r="D369" s="10"/>
      <c r="E369" s="10"/>
      <c r="F369" s="10"/>
    </row>
    <row r="370" spans="3:6" x14ac:dyDescent="0.25">
      <c r="C370" s="10"/>
      <c r="D370" s="10"/>
      <c r="E370" s="10"/>
      <c r="F370" s="10"/>
    </row>
    <row r="371" spans="3:6" x14ac:dyDescent="0.25">
      <c r="C371" s="10"/>
      <c r="D371" s="10"/>
      <c r="E371" s="10"/>
      <c r="F371" s="10"/>
    </row>
    <row r="372" spans="3:6" x14ac:dyDescent="0.25">
      <c r="C372" s="10"/>
      <c r="D372" s="10"/>
      <c r="E372" s="10"/>
      <c r="F372" s="10"/>
    </row>
    <row r="373" spans="3:6" x14ac:dyDescent="0.25">
      <c r="C373" s="10"/>
      <c r="D373" s="10"/>
      <c r="E373" s="10"/>
      <c r="F373" s="10"/>
    </row>
    <row r="374" spans="3:6" x14ac:dyDescent="0.25">
      <c r="C374" s="10"/>
      <c r="D374" s="10"/>
      <c r="E374" s="10"/>
      <c r="F374" s="10"/>
    </row>
    <row r="375" spans="3:6" x14ac:dyDescent="0.25">
      <c r="C375" s="10"/>
      <c r="D375" s="10"/>
      <c r="E375" s="10"/>
      <c r="F375" s="10"/>
    </row>
    <row r="376" spans="3:6" x14ac:dyDescent="0.25">
      <c r="C376" s="10"/>
      <c r="D376" s="10"/>
      <c r="E376" s="10"/>
      <c r="F376" s="10"/>
    </row>
    <row r="377" spans="3:6" x14ac:dyDescent="0.25">
      <c r="C377" s="10"/>
      <c r="D377" s="10"/>
      <c r="E377" s="10"/>
      <c r="F377" s="10"/>
    </row>
    <row r="378" spans="3:6" x14ac:dyDescent="0.25">
      <c r="C378" s="10"/>
      <c r="D378" s="10"/>
      <c r="E378" s="10"/>
      <c r="F378" s="10"/>
    </row>
    <row r="379" spans="3:6" x14ac:dyDescent="0.25">
      <c r="C379" s="10"/>
      <c r="D379" s="10"/>
      <c r="E379" s="10"/>
      <c r="F379" s="10"/>
    </row>
    <row r="380" spans="3:6" x14ac:dyDescent="0.25">
      <c r="C380" s="10"/>
      <c r="D380" s="10"/>
      <c r="E380" s="10"/>
      <c r="F380" s="10"/>
    </row>
    <row r="381" spans="3:6" x14ac:dyDescent="0.25">
      <c r="C381" s="10"/>
      <c r="D381" s="10"/>
      <c r="E381" s="10"/>
      <c r="F381" s="10"/>
    </row>
    <row r="382" spans="3:6" x14ac:dyDescent="0.25">
      <c r="C382" s="10"/>
      <c r="D382" s="10"/>
      <c r="E382" s="10"/>
      <c r="F382" s="10"/>
    </row>
    <row r="383" spans="3:6" x14ac:dyDescent="0.25">
      <c r="C383" s="10"/>
      <c r="D383" s="10"/>
      <c r="E383" s="10"/>
      <c r="F383" s="10"/>
    </row>
    <row r="384" spans="3:6" x14ac:dyDescent="0.25">
      <c r="C384" s="10"/>
      <c r="D384" s="10"/>
      <c r="E384" s="10"/>
      <c r="F384" s="10"/>
    </row>
    <row r="385" spans="3:6" x14ac:dyDescent="0.25">
      <c r="C385" s="10"/>
      <c r="D385" s="10"/>
      <c r="E385" s="10"/>
      <c r="F385" s="10"/>
    </row>
    <row r="386" spans="3:6" x14ac:dyDescent="0.25">
      <c r="C386" s="10"/>
      <c r="D386" s="10"/>
      <c r="E386" s="10"/>
      <c r="F386" s="10"/>
    </row>
    <row r="387" spans="3:6" x14ac:dyDescent="0.25">
      <c r="C387" s="10"/>
      <c r="D387" s="10"/>
      <c r="E387" s="10"/>
      <c r="F387" s="10"/>
    </row>
    <row r="388" spans="3:6" x14ac:dyDescent="0.25">
      <c r="C388" s="10"/>
      <c r="D388" s="10"/>
      <c r="E388" s="10"/>
      <c r="F388" s="10"/>
    </row>
    <row r="389" spans="3:6" x14ac:dyDescent="0.25">
      <c r="C389" s="10"/>
      <c r="D389" s="10"/>
      <c r="E389" s="10"/>
      <c r="F389" s="10"/>
    </row>
    <row r="390" spans="3:6" x14ac:dyDescent="0.25">
      <c r="C390" s="10"/>
      <c r="D390" s="10"/>
      <c r="E390" s="10"/>
      <c r="F390" s="10"/>
    </row>
    <row r="391" spans="3:6" x14ac:dyDescent="0.25">
      <c r="C391" s="10"/>
      <c r="D391" s="10"/>
      <c r="E391" s="10"/>
      <c r="F391" s="10"/>
    </row>
    <row r="392" spans="3:6" x14ac:dyDescent="0.25">
      <c r="C392" s="10"/>
      <c r="D392" s="10"/>
      <c r="E392" s="10"/>
      <c r="F392" s="10"/>
    </row>
    <row r="393" spans="3:6" x14ac:dyDescent="0.25">
      <c r="C393" s="10"/>
      <c r="D393" s="10"/>
      <c r="E393" s="10"/>
      <c r="F393" s="10"/>
    </row>
    <row r="394" spans="3:6" x14ac:dyDescent="0.25">
      <c r="C394" s="10"/>
      <c r="D394" s="10"/>
      <c r="E394" s="10"/>
      <c r="F394" s="10"/>
    </row>
    <row r="395" spans="3:6" x14ac:dyDescent="0.25">
      <c r="C395" s="10"/>
      <c r="D395" s="10"/>
      <c r="E395" s="10"/>
      <c r="F395" s="10"/>
    </row>
    <row r="396" spans="3:6" x14ac:dyDescent="0.25">
      <c r="C396" s="10"/>
      <c r="D396" s="10"/>
      <c r="E396" s="10"/>
      <c r="F396" s="10"/>
    </row>
    <row r="397" spans="3:6" x14ac:dyDescent="0.25">
      <c r="C397" s="10"/>
      <c r="D397" s="10"/>
      <c r="E397" s="10"/>
      <c r="F397" s="10"/>
    </row>
    <row r="398" spans="3:6" x14ac:dyDescent="0.25">
      <c r="C398" s="10"/>
      <c r="D398" s="10"/>
      <c r="E398" s="10"/>
      <c r="F398" s="10"/>
    </row>
    <row r="399" spans="3:6" x14ac:dyDescent="0.25">
      <c r="C399" s="10"/>
      <c r="D399" s="10"/>
      <c r="E399" s="10"/>
      <c r="F399" s="10"/>
    </row>
    <row r="400" spans="3:6" x14ac:dyDescent="0.25">
      <c r="C400" s="10"/>
      <c r="D400" s="10"/>
      <c r="E400" s="10"/>
      <c r="F400" s="10"/>
    </row>
    <row r="401" spans="3:6" x14ac:dyDescent="0.25">
      <c r="C401" s="10"/>
      <c r="D401" s="10"/>
      <c r="E401" s="10"/>
      <c r="F401" s="10"/>
    </row>
    <row r="402" spans="3:6" x14ac:dyDescent="0.25">
      <c r="C402" s="10"/>
      <c r="D402" s="10"/>
      <c r="E402" s="10"/>
      <c r="F402" s="10"/>
    </row>
    <row r="403" spans="3:6" x14ac:dyDescent="0.25">
      <c r="C403" s="10"/>
      <c r="D403" s="10"/>
      <c r="E403" s="10"/>
      <c r="F403" s="10"/>
    </row>
    <row r="404" spans="3:6" x14ac:dyDescent="0.25">
      <c r="C404" s="10"/>
      <c r="D404" s="10"/>
      <c r="E404" s="10"/>
      <c r="F404" s="10"/>
    </row>
    <row r="405" spans="3:6" x14ac:dyDescent="0.25">
      <c r="C405" s="10"/>
      <c r="D405" s="10"/>
      <c r="E405" s="10"/>
      <c r="F405" s="10"/>
    </row>
    <row r="406" spans="3:6" x14ac:dyDescent="0.25">
      <c r="C406" s="10"/>
      <c r="D406" s="10"/>
      <c r="E406" s="10"/>
      <c r="F406" s="10"/>
    </row>
    <row r="407" spans="3:6" x14ac:dyDescent="0.25">
      <c r="C407" s="10"/>
      <c r="D407" s="10"/>
      <c r="E407" s="10"/>
      <c r="F407" s="10"/>
    </row>
    <row r="408" spans="3:6" x14ac:dyDescent="0.25">
      <c r="C408" s="10"/>
      <c r="D408" s="10"/>
      <c r="E408" s="10"/>
      <c r="F408" s="10"/>
    </row>
    <row r="409" spans="3:6" x14ac:dyDescent="0.25">
      <c r="C409" s="10"/>
      <c r="D409" s="10"/>
      <c r="E409" s="10"/>
      <c r="F409" s="10"/>
    </row>
    <row r="410" spans="3:6" x14ac:dyDescent="0.25">
      <c r="C410" s="10"/>
      <c r="D410" s="10"/>
      <c r="E410" s="10"/>
      <c r="F410" s="10"/>
    </row>
    <row r="411" spans="3:6" x14ac:dyDescent="0.25">
      <c r="C411" s="10"/>
      <c r="D411" s="10"/>
      <c r="E411" s="10"/>
      <c r="F411" s="10"/>
    </row>
    <row r="412" spans="3:6" x14ac:dyDescent="0.25">
      <c r="C412" s="10"/>
      <c r="D412" s="10"/>
      <c r="E412" s="10"/>
      <c r="F412" s="10"/>
    </row>
    <row r="413" spans="3:6" x14ac:dyDescent="0.25">
      <c r="C413" s="10"/>
      <c r="D413" s="10"/>
      <c r="E413" s="10"/>
      <c r="F413" s="10"/>
    </row>
    <row r="414" spans="3:6" x14ac:dyDescent="0.25">
      <c r="C414" s="10"/>
      <c r="D414" s="10"/>
      <c r="E414" s="10"/>
      <c r="F414" s="10"/>
    </row>
    <row r="415" spans="3:6" x14ac:dyDescent="0.25">
      <c r="C415" s="10"/>
      <c r="D415" s="10"/>
      <c r="E415" s="10"/>
      <c r="F415" s="10"/>
    </row>
    <row r="416" spans="3:6" x14ac:dyDescent="0.25">
      <c r="C416" s="10"/>
      <c r="D416" s="10"/>
      <c r="E416" s="10"/>
      <c r="F416" s="10"/>
    </row>
    <row r="417" spans="3:6" x14ac:dyDescent="0.25">
      <c r="C417" s="10"/>
      <c r="D417" s="10"/>
      <c r="E417" s="10"/>
      <c r="F417" s="10"/>
    </row>
    <row r="418" spans="3:6" x14ac:dyDescent="0.25">
      <c r="C418" s="10"/>
      <c r="D418" s="10"/>
      <c r="E418" s="10"/>
      <c r="F418" s="10"/>
    </row>
    <row r="419" spans="3:6" x14ac:dyDescent="0.25">
      <c r="C419" s="10"/>
      <c r="D419" s="10"/>
      <c r="E419" s="10"/>
      <c r="F419" s="10"/>
    </row>
    <row r="420" spans="3:6" x14ac:dyDescent="0.25">
      <c r="C420" s="10"/>
      <c r="D420" s="10"/>
      <c r="E420" s="10"/>
      <c r="F420" s="10"/>
    </row>
    <row r="421" spans="3:6" x14ac:dyDescent="0.25">
      <c r="C421" s="10"/>
      <c r="D421" s="10"/>
      <c r="E421" s="10"/>
      <c r="F421" s="10"/>
    </row>
    <row r="422" spans="3:6" x14ac:dyDescent="0.25">
      <c r="C422" s="10"/>
      <c r="D422" s="10"/>
      <c r="E422" s="10"/>
      <c r="F422" s="10"/>
    </row>
    <row r="423" spans="3:6" x14ac:dyDescent="0.25">
      <c r="C423" s="10"/>
      <c r="D423" s="10"/>
      <c r="E423" s="10"/>
      <c r="F423" s="10"/>
    </row>
    <row r="424" spans="3:6" x14ac:dyDescent="0.25">
      <c r="C424" s="10"/>
      <c r="D424" s="10"/>
      <c r="E424" s="10"/>
      <c r="F424" s="10"/>
    </row>
    <row r="425" spans="3:6" x14ac:dyDescent="0.25">
      <c r="C425" s="10"/>
      <c r="D425" s="10"/>
      <c r="E425" s="10"/>
      <c r="F425" s="10"/>
    </row>
    <row r="426" spans="3:6" x14ac:dyDescent="0.25">
      <c r="C426" s="10"/>
      <c r="D426" s="10"/>
      <c r="E426" s="10"/>
      <c r="F426" s="10"/>
    </row>
    <row r="427" spans="3:6" x14ac:dyDescent="0.25">
      <c r="C427" s="10"/>
      <c r="D427" s="10"/>
      <c r="E427" s="10"/>
      <c r="F427" s="10"/>
    </row>
    <row r="428" spans="3:6" x14ac:dyDescent="0.25">
      <c r="C428" s="10"/>
      <c r="D428" s="10"/>
      <c r="E428" s="10"/>
      <c r="F428" s="10"/>
    </row>
    <row r="429" spans="3:6" x14ac:dyDescent="0.25">
      <c r="C429" s="10"/>
      <c r="D429" s="10"/>
      <c r="E429" s="10"/>
      <c r="F429" s="10"/>
    </row>
    <row r="430" spans="3:6" x14ac:dyDescent="0.25">
      <c r="C430" s="10"/>
      <c r="D430" s="10"/>
      <c r="E430" s="10"/>
      <c r="F430" s="10"/>
    </row>
    <row r="431" spans="3:6" x14ac:dyDescent="0.25">
      <c r="C431" s="10"/>
      <c r="D431" s="10"/>
      <c r="E431" s="10"/>
      <c r="F431" s="10"/>
    </row>
    <row r="432" spans="3:6" x14ac:dyDescent="0.25">
      <c r="C432" s="10"/>
      <c r="D432" s="10"/>
      <c r="E432" s="10"/>
      <c r="F432" s="10"/>
    </row>
    <row r="433" spans="3:6" x14ac:dyDescent="0.25">
      <c r="C433" s="10"/>
      <c r="D433" s="10"/>
      <c r="E433" s="10"/>
      <c r="F433" s="10"/>
    </row>
    <row r="434" spans="3:6" x14ac:dyDescent="0.25">
      <c r="C434" s="10"/>
      <c r="D434" s="10"/>
      <c r="E434" s="10"/>
      <c r="F434" s="10"/>
    </row>
    <row r="435" spans="3:6" x14ac:dyDescent="0.25">
      <c r="C435" s="10"/>
      <c r="D435" s="10"/>
      <c r="E435" s="10"/>
      <c r="F435" s="10"/>
    </row>
    <row r="436" spans="3:6" x14ac:dyDescent="0.25">
      <c r="C436" s="10"/>
      <c r="D436" s="10"/>
      <c r="E436" s="10"/>
      <c r="F436" s="10"/>
    </row>
    <row r="437" spans="3:6" x14ac:dyDescent="0.25">
      <c r="C437" s="10"/>
      <c r="D437" s="10"/>
      <c r="E437" s="10"/>
      <c r="F437" s="10"/>
    </row>
    <row r="438" spans="3:6" x14ac:dyDescent="0.25">
      <c r="C438" s="10"/>
      <c r="D438" s="10"/>
      <c r="E438" s="10"/>
      <c r="F438" s="10"/>
    </row>
    <row r="439" spans="3:6" x14ac:dyDescent="0.25">
      <c r="C439" s="10"/>
      <c r="D439" s="10"/>
      <c r="E439" s="10"/>
      <c r="F439" s="10"/>
    </row>
    <row r="440" spans="3:6" x14ac:dyDescent="0.25">
      <c r="C440" s="10"/>
      <c r="D440" s="10"/>
      <c r="E440" s="10"/>
      <c r="F440" s="10"/>
    </row>
    <row r="441" spans="3:6" x14ac:dyDescent="0.25">
      <c r="C441" s="10"/>
      <c r="D441" s="10"/>
      <c r="E441" s="10"/>
      <c r="F441" s="10"/>
    </row>
    <row r="442" spans="3:6" x14ac:dyDescent="0.25">
      <c r="C442" s="10"/>
      <c r="D442" s="10"/>
      <c r="E442" s="10"/>
      <c r="F442" s="10"/>
    </row>
    <row r="443" spans="3:6" x14ac:dyDescent="0.25">
      <c r="C443" s="10"/>
      <c r="D443" s="10"/>
      <c r="E443" s="10"/>
      <c r="F443" s="10"/>
    </row>
    <row r="444" spans="3:6" x14ac:dyDescent="0.25">
      <c r="C444" s="10"/>
      <c r="D444" s="10"/>
      <c r="E444" s="10"/>
      <c r="F444" s="10"/>
    </row>
    <row r="445" spans="3:6" x14ac:dyDescent="0.25">
      <c r="C445" s="10"/>
      <c r="D445" s="10"/>
      <c r="E445" s="10"/>
      <c r="F445" s="10"/>
    </row>
    <row r="446" spans="3:6" x14ac:dyDescent="0.25">
      <c r="C446" s="10"/>
      <c r="D446" s="10"/>
      <c r="E446" s="10"/>
      <c r="F446" s="10"/>
    </row>
    <row r="447" spans="3:6" x14ac:dyDescent="0.25">
      <c r="C447" s="10"/>
      <c r="D447" s="10"/>
      <c r="E447" s="10"/>
      <c r="F447" s="10"/>
    </row>
    <row r="448" spans="3:6" x14ac:dyDescent="0.25">
      <c r="C448" s="10"/>
      <c r="D448" s="10"/>
      <c r="E448" s="10"/>
      <c r="F448" s="10"/>
    </row>
    <row r="449" spans="3:6" x14ac:dyDescent="0.25">
      <c r="C449" s="10"/>
      <c r="D449" s="10"/>
      <c r="E449" s="10"/>
      <c r="F449" s="10"/>
    </row>
    <row r="450" spans="3:6" x14ac:dyDescent="0.25">
      <c r="C450" s="10"/>
      <c r="D450" s="10"/>
      <c r="E450" s="10"/>
      <c r="F450" s="10"/>
    </row>
    <row r="451" spans="3:6" x14ac:dyDescent="0.25">
      <c r="C451" s="10"/>
      <c r="D451" s="10"/>
      <c r="E451" s="10"/>
      <c r="F451" s="10"/>
    </row>
    <row r="452" spans="3:6" x14ac:dyDescent="0.25">
      <c r="C452" s="10"/>
      <c r="D452" s="10"/>
      <c r="E452" s="10"/>
      <c r="F452" s="10"/>
    </row>
    <row r="453" spans="3:6" x14ac:dyDescent="0.25">
      <c r="C453" s="10"/>
      <c r="D453" s="10"/>
      <c r="E453" s="10"/>
      <c r="F453" s="10"/>
    </row>
    <row r="454" spans="3:6" x14ac:dyDescent="0.25">
      <c r="C454" s="10"/>
      <c r="D454" s="10"/>
      <c r="E454" s="10"/>
      <c r="F454" s="10"/>
    </row>
    <row r="455" spans="3:6" x14ac:dyDescent="0.25">
      <c r="C455" s="10"/>
      <c r="D455" s="10"/>
      <c r="E455" s="10"/>
      <c r="F455" s="10"/>
    </row>
    <row r="456" spans="3:6" x14ac:dyDescent="0.25">
      <c r="C456" s="10"/>
      <c r="D456" s="10"/>
      <c r="E456" s="10"/>
      <c r="F456" s="10"/>
    </row>
    <row r="457" spans="3:6" x14ac:dyDescent="0.25">
      <c r="C457" s="10"/>
      <c r="D457" s="10"/>
      <c r="E457" s="10"/>
      <c r="F457" s="10"/>
    </row>
    <row r="458" spans="3:6" x14ac:dyDescent="0.25">
      <c r="C458" s="10"/>
      <c r="D458" s="10"/>
      <c r="E458" s="10"/>
      <c r="F458" s="10"/>
    </row>
    <row r="459" spans="3:6" x14ac:dyDescent="0.25">
      <c r="C459" s="10"/>
      <c r="D459" s="10"/>
      <c r="E459" s="10"/>
      <c r="F459" s="10"/>
    </row>
    <row r="460" spans="3:6" x14ac:dyDescent="0.25">
      <c r="C460" s="10"/>
      <c r="D460" s="10"/>
      <c r="E460" s="10"/>
      <c r="F460" s="10"/>
    </row>
    <row r="461" spans="3:6" x14ac:dyDescent="0.25">
      <c r="C461" s="10"/>
      <c r="D461" s="10"/>
      <c r="E461" s="10"/>
      <c r="F461" s="10"/>
    </row>
    <row r="462" spans="3:6" x14ac:dyDescent="0.25">
      <c r="C462" s="10"/>
      <c r="D462" s="10"/>
      <c r="E462" s="10"/>
      <c r="F462" s="10"/>
    </row>
    <row r="463" spans="3:6" x14ac:dyDescent="0.25">
      <c r="C463" s="10"/>
      <c r="D463" s="10"/>
      <c r="E463" s="10"/>
      <c r="F463" s="10"/>
    </row>
    <row r="464" spans="3:6" x14ac:dyDescent="0.25">
      <c r="C464" s="10"/>
      <c r="D464" s="10"/>
      <c r="E464" s="10"/>
      <c r="F464" s="10"/>
    </row>
    <row r="465" spans="3:6" x14ac:dyDescent="0.25">
      <c r="C465" s="10"/>
      <c r="D465" s="10"/>
      <c r="E465" s="10"/>
      <c r="F465" s="10"/>
    </row>
    <row r="466" spans="3:6" x14ac:dyDescent="0.25">
      <c r="C466" s="10"/>
      <c r="D466" s="10"/>
      <c r="E466" s="10"/>
      <c r="F466" s="10"/>
    </row>
    <row r="467" spans="3:6" x14ac:dyDescent="0.25">
      <c r="C467" s="10"/>
      <c r="D467" s="10"/>
      <c r="E467" s="10"/>
      <c r="F467" s="10"/>
    </row>
    <row r="468" spans="3:6" x14ac:dyDescent="0.25">
      <c r="C468" s="10"/>
      <c r="D468" s="10"/>
      <c r="E468" s="10"/>
      <c r="F468" s="10"/>
    </row>
    <row r="469" spans="3:6" x14ac:dyDescent="0.25">
      <c r="C469" s="10"/>
      <c r="D469" s="10"/>
      <c r="E469" s="10"/>
      <c r="F469" s="10"/>
    </row>
    <row r="470" spans="3:6" x14ac:dyDescent="0.25">
      <c r="C470" s="10"/>
      <c r="D470" s="10"/>
      <c r="E470" s="10"/>
      <c r="F470" s="10"/>
    </row>
    <row r="471" spans="3:6" x14ac:dyDescent="0.25">
      <c r="C471" s="10"/>
      <c r="D471" s="10"/>
      <c r="E471" s="10"/>
      <c r="F471" s="10"/>
    </row>
    <row r="472" spans="3:6" x14ac:dyDescent="0.25">
      <c r="C472" s="10"/>
      <c r="D472" s="10"/>
      <c r="E472" s="10"/>
      <c r="F472" s="10"/>
    </row>
    <row r="473" spans="3:6" x14ac:dyDescent="0.25">
      <c r="C473" s="10"/>
      <c r="D473" s="10"/>
      <c r="E473" s="10"/>
      <c r="F473" s="10"/>
    </row>
    <row r="474" spans="3:6" x14ac:dyDescent="0.25">
      <c r="C474" s="10"/>
      <c r="D474" s="10"/>
      <c r="E474" s="10"/>
      <c r="F474" s="10"/>
    </row>
    <row r="475" spans="3:6" x14ac:dyDescent="0.25">
      <c r="C475" s="10"/>
      <c r="D475" s="10"/>
      <c r="E475" s="10"/>
      <c r="F475" s="10"/>
    </row>
    <row r="476" spans="3:6" x14ac:dyDescent="0.25">
      <c r="C476" s="10"/>
      <c r="D476" s="10"/>
      <c r="E476" s="10"/>
      <c r="F476" s="10"/>
    </row>
    <row r="477" spans="3:6" x14ac:dyDescent="0.25">
      <c r="C477" s="10"/>
      <c r="D477" s="10"/>
      <c r="E477" s="10"/>
      <c r="F477" s="10"/>
    </row>
    <row r="478" spans="3:6" x14ac:dyDescent="0.25">
      <c r="C478" s="10"/>
      <c r="D478" s="10"/>
      <c r="E478" s="10"/>
      <c r="F478" s="10"/>
    </row>
    <row r="479" spans="3:6" x14ac:dyDescent="0.25">
      <c r="C479" s="10"/>
      <c r="D479" s="10"/>
      <c r="E479" s="10"/>
      <c r="F479" s="10"/>
    </row>
    <row r="480" spans="3:6" x14ac:dyDescent="0.25">
      <c r="C480" s="10"/>
      <c r="D480" s="10"/>
      <c r="E480" s="10"/>
      <c r="F480" s="10"/>
    </row>
    <row r="481" spans="3:6" x14ac:dyDescent="0.25">
      <c r="C481" s="10"/>
      <c r="D481" s="10"/>
      <c r="E481" s="10"/>
      <c r="F481" s="10"/>
    </row>
    <row r="482" spans="3:6" x14ac:dyDescent="0.25">
      <c r="C482" s="10"/>
      <c r="D482" s="10"/>
      <c r="E482" s="10"/>
      <c r="F482" s="10"/>
    </row>
    <row r="483" spans="3:6" x14ac:dyDescent="0.25">
      <c r="C483" s="10"/>
      <c r="D483" s="10"/>
      <c r="E483" s="10"/>
      <c r="F483" s="10"/>
    </row>
    <row r="484" spans="3:6" x14ac:dyDescent="0.25">
      <c r="C484" s="10"/>
      <c r="D484" s="10"/>
      <c r="E484" s="10"/>
      <c r="F484" s="10"/>
    </row>
    <row r="485" spans="3:6" x14ac:dyDescent="0.25">
      <c r="C485" s="10"/>
      <c r="D485" s="10"/>
      <c r="E485" s="10"/>
      <c r="F485" s="10"/>
    </row>
    <row r="486" spans="3:6" x14ac:dyDescent="0.25">
      <c r="C486" s="10"/>
      <c r="D486" s="10"/>
      <c r="E486" s="10"/>
      <c r="F486" s="10"/>
    </row>
    <row r="487" spans="3:6" x14ac:dyDescent="0.25">
      <c r="C487" s="10"/>
      <c r="D487" s="10"/>
      <c r="E487" s="10"/>
      <c r="F487" s="10"/>
    </row>
    <row r="488" spans="3:6" x14ac:dyDescent="0.25">
      <c r="C488" s="10"/>
      <c r="D488" s="10"/>
      <c r="E488" s="10"/>
      <c r="F488" s="10"/>
    </row>
    <row r="489" spans="3:6" x14ac:dyDescent="0.25">
      <c r="C489" s="10"/>
      <c r="D489" s="10"/>
      <c r="E489" s="10"/>
      <c r="F489" s="10"/>
    </row>
    <row r="490" spans="3:6" x14ac:dyDescent="0.25">
      <c r="C490" s="10"/>
      <c r="D490" s="10"/>
      <c r="E490" s="10"/>
      <c r="F490" s="10"/>
    </row>
    <row r="491" spans="3:6" x14ac:dyDescent="0.25">
      <c r="C491" s="10"/>
      <c r="D491" s="10"/>
      <c r="E491" s="10"/>
      <c r="F491" s="10"/>
    </row>
    <row r="492" spans="3:6" x14ac:dyDescent="0.25">
      <c r="C492" s="10"/>
      <c r="D492" s="10"/>
      <c r="E492" s="10"/>
      <c r="F492" s="10"/>
    </row>
    <row r="493" spans="3:6" x14ac:dyDescent="0.25">
      <c r="C493" s="10"/>
      <c r="D493" s="10"/>
      <c r="E493" s="10"/>
      <c r="F493" s="10"/>
    </row>
    <row r="494" spans="3:6" x14ac:dyDescent="0.25">
      <c r="C494" s="10"/>
      <c r="D494" s="10"/>
      <c r="E494" s="10"/>
      <c r="F494" s="10"/>
    </row>
    <row r="495" spans="3:6" x14ac:dyDescent="0.25">
      <c r="C495" s="10"/>
      <c r="D495" s="10"/>
      <c r="E495" s="10"/>
      <c r="F495" s="10"/>
    </row>
    <row r="496" spans="3:6" x14ac:dyDescent="0.25">
      <c r="C496" s="10"/>
      <c r="D496" s="10"/>
      <c r="E496" s="10"/>
      <c r="F496" s="10"/>
    </row>
    <row r="497" spans="3:6" x14ac:dyDescent="0.25">
      <c r="C497" s="10"/>
      <c r="D497" s="10"/>
      <c r="E497" s="10"/>
      <c r="F497" s="10"/>
    </row>
    <row r="498" spans="3:6" x14ac:dyDescent="0.25">
      <c r="C498" s="10"/>
      <c r="D498" s="10"/>
      <c r="E498" s="10"/>
      <c r="F498" s="10"/>
    </row>
    <row r="499" spans="3:6" x14ac:dyDescent="0.25">
      <c r="C499" s="10"/>
      <c r="D499" s="10"/>
      <c r="E499" s="10"/>
      <c r="F499" s="10"/>
    </row>
    <row r="500" spans="3:6" x14ac:dyDescent="0.25">
      <c r="C500" s="10"/>
      <c r="D500" s="10"/>
      <c r="E500" s="10"/>
      <c r="F500" s="10"/>
    </row>
    <row r="501" spans="3:6" x14ac:dyDescent="0.25">
      <c r="C501" s="10"/>
      <c r="D501" s="10"/>
      <c r="E501" s="10"/>
      <c r="F501" s="10"/>
    </row>
    <row r="502" spans="3:6" x14ac:dyDescent="0.25">
      <c r="C502" s="10"/>
      <c r="D502" s="10"/>
      <c r="E502" s="10"/>
      <c r="F502" s="10"/>
    </row>
    <row r="503" spans="3:6" x14ac:dyDescent="0.25">
      <c r="C503" s="10"/>
      <c r="D503" s="10"/>
      <c r="E503" s="10"/>
      <c r="F503" s="10"/>
    </row>
    <row r="504" spans="3:6" x14ac:dyDescent="0.25">
      <c r="C504" s="10"/>
      <c r="D504" s="10"/>
      <c r="E504" s="10"/>
      <c r="F504" s="10"/>
    </row>
    <row r="505" spans="3:6" x14ac:dyDescent="0.25">
      <c r="C505" s="10"/>
      <c r="D505" s="10"/>
      <c r="E505" s="10"/>
      <c r="F505" s="10"/>
    </row>
    <row r="506" spans="3:6" x14ac:dyDescent="0.25">
      <c r="C506" s="10"/>
      <c r="D506" s="10"/>
      <c r="E506" s="10"/>
      <c r="F506" s="10"/>
    </row>
    <row r="507" spans="3:6" x14ac:dyDescent="0.25">
      <c r="C507" s="10"/>
      <c r="D507" s="10"/>
      <c r="E507" s="10"/>
      <c r="F507" s="10"/>
    </row>
    <row r="508" spans="3:6" x14ac:dyDescent="0.25">
      <c r="C508" s="10"/>
      <c r="D508" s="10"/>
      <c r="E508" s="10"/>
      <c r="F508" s="10"/>
    </row>
    <row r="509" spans="3:6" x14ac:dyDescent="0.25">
      <c r="C509" s="10"/>
      <c r="D509" s="10"/>
      <c r="E509" s="10"/>
      <c r="F509" s="10"/>
    </row>
    <row r="510" spans="3:6" x14ac:dyDescent="0.25">
      <c r="C510" s="10"/>
      <c r="D510" s="10"/>
      <c r="E510" s="10"/>
      <c r="F510" s="10"/>
    </row>
    <row r="511" spans="3:6" x14ac:dyDescent="0.25">
      <c r="C511" s="10"/>
      <c r="D511" s="10"/>
      <c r="E511" s="10"/>
      <c r="F511" s="10"/>
    </row>
    <row r="512" spans="3:6" x14ac:dyDescent="0.25">
      <c r="C512" s="10"/>
      <c r="D512" s="10"/>
      <c r="E512" s="10"/>
      <c r="F512" s="10"/>
    </row>
    <row r="513" spans="3:6" x14ac:dyDescent="0.25">
      <c r="C513" s="10"/>
      <c r="D513" s="10"/>
      <c r="E513" s="10"/>
      <c r="F513" s="10"/>
    </row>
    <row r="514" spans="3:6" x14ac:dyDescent="0.25">
      <c r="C514" s="10"/>
      <c r="D514" s="10"/>
      <c r="E514" s="10"/>
      <c r="F514" s="10"/>
    </row>
    <row r="515" spans="3:6" x14ac:dyDescent="0.25">
      <c r="C515" s="10"/>
      <c r="D515" s="10"/>
      <c r="E515" s="10"/>
      <c r="F515" s="10"/>
    </row>
    <row r="516" spans="3:6" x14ac:dyDescent="0.25">
      <c r="C516" s="10"/>
      <c r="D516" s="10"/>
      <c r="E516" s="10"/>
      <c r="F516" s="10"/>
    </row>
    <row r="517" spans="3:6" x14ac:dyDescent="0.25">
      <c r="C517" s="10"/>
      <c r="D517" s="10"/>
      <c r="E517" s="10"/>
      <c r="F517" s="10"/>
    </row>
    <row r="518" spans="3:6" x14ac:dyDescent="0.25">
      <c r="C518" s="10"/>
      <c r="D518" s="10"/>
      <c r="E518" s="10"/>
      <c r="F518" s="10"/>
    </row>
    <row r="519" spans="3:6" x14ac:dyDescent="0.25">
      <c r="C519" s="10"/>
      <c r="D519" s="10"/>
      <c r="E519" s="10"/>
      <c r="F519" s="10"/>
    </row>
    <row r="520" spans="3:6" x14ac:dyDescent="0.25">
      <c r="C520" s="10"/>
      <c r="D520" s="10"/>
      <c r="E520" s="10"/>
      <c r="F520" s="10"/>
    </row>
    <row r="521" spans="3:6" x14ac:dyDescent="0.25">
      <c r="C521" s="10"/>
      <c r="D521" s="10"/>
      <c r="E521" s="10"/>
      <c r="F521" s="10"/>
    </row>
    <row r="522" spans="3:6" x14ac:dyDescent="0.25">
      <c r="C522" s="10"/>
      <c r="D522" s="10"/>
      <c r="E522" s="10"/>
      <c r="F522" s="10"/>
    </row>
    <row r="523" spans="3:6" x14ac:dyDescent="0.25">
      <c r="C523" s="10"/>
      <c r="D523" s="10"/>
      <c r="E523" s="10"/>
      <c r="F523" s="10"/>
    </row>
    <row r="524" spans="3:6" x14ac:dyDescent="0.25">
      <c r="C524" s="10"/>
      <c r="D524" s="10"/>
      <c r="E524" s="10"/>
      <c r="F524" s="10"/>
    </row>
    <row r="525" spans="3:6" x14ac:dyDescent="0.25">
      <c r="C525" s="10"/>
      <c r="D525" s="10"/>
      <c r="E525" s="10"/>
      <c r="F525" s="10"/>
    </row>
    <row r="526" spans="3:6" x14ac:dyDescent="0.25">
      <c r="C526" s="10"/>
      <c r="D526" s="10"/>
      <c r="E526" s="10"/>
      <c r="F526" s="10"/>
    </row>
    <row r="527" spans="3:6" x14ac:dyDescent="0.25">
      <c r="C527" s="10"/>
      <c r="D527" s="10"/>
      <c r="E527" s="10"/>
      <c r="F527" s="10"/>
    </row>
    <row r="528" spans="3:6" x14ac:dyDescent="0.25">
      <c r="C528" s="10"/>
      <c r="D528" s="10"/>
      <c r="E528" s="10"/>
      <c r="F528" s="10"/>
    </row>
    <row r="529" spans="3:6" x14ac:dyDescent="0.25">
      <c r="C529" s="10"/>
      <c r="D529" s="10"/>
      <c r="E529" s="10"/>
      <c r="F529" s="10"/>
    </row>
    <row r="530" spans="3:6" x14ac:dyDescent="0.25">
      <c r="C530" s="10"/>
      <c r="D530" s="10"/>
      <c r="E530" s="10"/>
      <c r="F530" s="10"/>
    </row>
    <row r="531" spans="3:6" x14ac:dyDescent="0.25">
      <c r="C531" s="10"/>
      <c r="D531" s="10"/>
      <c r="E531" s="10"/>
      <c r="F531" s="10"/>
    </row>
    <row r="532" spans="3:6" x14ac:dyDescent="0.25">
      <c r="C532" s="10"/>
      <c r="D532" s="10"/>
      <c r="E532" s="10"/>
      <c r="F532" s="10"/>
    </row>
    <row r="533" spans="3:6" x14ac:dyDescent="0.25">
      <c r="C533" s="10"/>
      <c r="D533" s="10"/>
      <c r="E533" s="10"/>
      <c r="F533" s="10"/>
    </row>
    <row r="534" spans="3:6" x14ac:dyDescent="0.25">
      <c r="C534" s="10"/>
      <c r="D534" s="10"/>
      <c r="E534" s="10"/>
      <c r="F534" s="10"/>
    </row>
    <row r="535" spans="3:6" x14ac:dyDescent="0.25">
      <c r="C535" s="10"/>
      <c r="D535" s="10"/>
      <c r="E535" s="10"/>
      <c r="F535" s="10"/>
    </row>
    <row r="536" spans="3:6" x14ac:dyDescent="0.25">
      <c r="C536" s="10"/>
      <c r="D536" s="10"/>
      <c r="E536" s="10"/>
      <c r="F536" s="10"/>
    </row>
    <row r="537" spans="3:6" x14ac:dyDescent="0.25">
      <c r="C537" s="10"/>
      <c r="D537" s="10"/>
      <c r="E537" s="10"/>
      <c r="F537" s="10"/>
    </row>
    <row r="538" spans="3:6" x14ac:dyDescent="0.25">
      <c r="C538" s="10"/>
      <c r="D538" s="10"/>
      <c r="E538" s="10"/>
      <c r="F538" s="10"/>
    </row>
    <row r="539" spans="3:6" x14ac:dyDescent="0.25">
      <c r="C539" s="10"/>
      <c r="D539" s="10"/>
      <c r="E539" s="10"/>
      <c r="F539" s="10"/>
    </row>
    <row r="540" spans="3:6" x14ac:dyDescent="0.25">
      <c r="C540" s="10"/>
      <c r="D540" s="10"/>
      <c r="E540" s="10"/>
      <c r="F540" s="10"/>
    </row>
    <row r="541" spans="3:6" x14ac:dyDescent="0.25">
      <c r="C541" s="10"/>
      <c r="D541" s="10"/>
      <c r="E541" s="10"/>
      <c r="F541" s="10"/>
    </row>
    <row r="542" spans="3:6" x14ac:dyDescent="0.25">
      <c r="C542" s="10"/>
      <c r="D542" s="10"/>
      <c r="E542" s="10"/>
      <c r="F542" s="10"/>
    </row>
    <row r="543" spans="3:6" x14ac:dyDescent="0.25">
      <c r="C543" s="10"/>
      <c r="D543" s="10"/>
      <c r="E543" s="10"/>
      <c r="F543" s="10"/>
    </row>
    <row r="544" spans="3:6" x14ac:dyDescent="0.25">
      <c r="C544" s="10"/>
      <c r="D544" s="10"/>
      <c r="E544" s="10"/>
      <c r="F544" s="10"/>
    </row>
    <row r="545" spans="3:6" x14ac:dyDescent="0.25">
      <c r="C545" s="10"/>
      <c r="D545" s="10"/>
      <c r="E545" s="10"/>
      <c r="F545" s="10"/>
    </row>
    <row r="546" spans="3:6" x14ac:dyDescent="0.25">
      <c r="C546" s="10"/>
      <c r="D546" s="10"/>
      <c r="E546" s="10"/>
      <c r="F546" s="10"/>
    </row>
    <row r="547" spans="3:6" x14ac:dyDescent="0.25">
      <c r="C547" s="10"/>
      <c r="D547" s="10"/>
      <c r="E547" s="10"/>
      <c r="F547" s="10"/>
    </row>
    <row r="548" spans="3:6" x14ac:dyDescent="0.25">
      <c r="C548" s="10"/>
      <c r="D548" s="10"/>
      <c r="E548" s="10"/>
      <c r="F548" s="10"/>
    </row>
    <row r="549" spans="3:6" x14ac:dyDescent="0.25">
      <c r="C549" s="10"/>
      <c r="D549" s="10"/>
      <c r="E549" s="10"/>
      <c r="F549" s="10"/>
    </row>
    <row r="550" spans="3:6" x14ac:dyDescent="0.25">
      <c r="C550" s="10"/>
      <c r="D550" s="10"/>
      <c r="E550" s="10"/>
      <c r="F550" s="10"/>
    </row>
    <row r="551" spans="3:6" x14ac:dyDescent="0.25">
      <c r="C551" s="10"/>
      <c r="D551" s="10"/>
      <c r="E551" s="10"/>
      <c r="F551" s="10"/>
    </row>
    <row r="552" spans="3:6" x14ac:dyDescent="0.25">
      <c r="C552" s="10"/>
      <c r="D552" s="10"/>
      <c r="E552" s="10"/>
      <c r="F552" s="10"/>
    </row>
    <row r="553" spans="3:6" x14ac:dyDescent="0.25">
      <c r="C553" s="10"/>
      <c r="D553" s="10"/>
      <c r="E553" s="10"/>
      <c r="F553" s="10"/>
    </row>
    <row r="554" spans="3:6" x14ac:dyDescent="0.25">
      <c r="C554" s="10"/>
      <c r="D554" s="10"/>
      <c r="E554" s="10"/>
      <c r="F554" s="10"/>
    </row>
    <row r="555" spans="3:6" x14ac:dyDescent="0.25">
      <c r="C555" s="10"/>
      <c r="D555" s="10"/>
      <c r="E555" s="10"/>
      <c r="F555" s="10"/>
    </row>
    <row r="556" spans="3:6" x14ac:dyDescent="0.25">
      <c r="C556" s="10"/>
      <c r="D556" s="10"/>
      <c r="E556" s="10"/>
      <c r="F556" s="10"/>
    </row>
    <row r="557" spans="3:6" x14ac:dyDescent="0.25">
      <c r="C557" s="10"/>
      <c r="D557" s="10"/>
      <c r="E557" s="10"/>
      <c r="F557" s="10"/>
    </row>
    <row r="558" spans="3:6" x14ac:dyDescent="0.25">
      <c r="C558" s="10"/>
      <c r="D558" s="10"/>
      <c r="E558" s="10"/>
      <c r="F558" s="10"/>
    </row>
    <row r="559" spans="3:6" x14ac:dyDescent="0.25">
      <c r="C559" s="10"/>
      <c r="D559" s="10"/>
      <c r="E559" s="10"/>
      <c r="F559" s="10"/>
    </row>
    <row r="560" spans="3:6" x14ac:dyDescent="0.25">
      <c r="C560" s="10"/>
      <c r="D560" s="10"/>
      <c r="E560" s="10"/>
      <c r="F560" s="10"/>
    </row>
    <row r="561" spans="3:6" x14ac:dyDescent="0.25">
      <c r="C561" s="10"/>
      <c r="D561" s="10"/>
      <c r="E561" s="10"/>
      <c r="F561" s="10"/>
    </row>
    <row r="562" spans="3:6" x14ac:dyDescent="0.25">
      <c r="C562" s="10"/>
      <c r="D562" s="10"/>
      <c r="E562" s="10"/>
      <c r="F562" s="10"/>
    </row>
    <row r="563" spans="3:6" x14ac:dyDescent="0.25">
      <c r="C563" s="10"/>
      <c r="D563" s="10"/>
      <c r="E563" s="10"/>
      <c r="F563" s="10"/>
    </row>
    <row r="564" spans="3:6" x14ac:dyDescent="0.25">
      <c r="C564" s="10"/>
      <c r="D564" s="10"/>
      <c r="E564" s="10"/>
      <c r="F564" s="10"/>
    </row>
    <row r="565" spans="3:6" x14ac:dyDescent="0.25">
      <c r="C565" s="10"/>
      <c r="D565" s="10"/>
      <c r="E565" s="10"/>
      <c r="F565" s="10"/>
    </row>
    <row r="566" spans="3:6" x14ac:dyDescent="0.25">
      <c r="C566" s="10"/>
      <c r="D566" s="10"/>
      <c r="E566" s="10"/>
      <c r="F566" s="10"/>
    </row>
    <row r="567" spans="3:6" x14ac:dyDescent="0.25">
      <c r="C567" s="10"/>
      <c r="D567" s="10"/>
      <c r="E567" s="10"/>
      <c r="F567" s="10"/>
    </row>
    <row r="568" spans="3:6" x14ac:dyDescent="0.25">
      <c r="C568" s="10"/>
      <c r="D568" s="10"/>
      <c r="E568" s="10"/>
      <c r="F568" s="10"/>
    </row>
    <row r="569" spans="3:6" x14ac:dyDescent="0.25">
      <c r="C569" s="10"/>
      <c r="D569" s="10"/>
      <c r="E569" s="10"/>
      <c r="F569" s="10"/>
    </row>
    <row r="570" spans="3:6" x14ac:dyDescent="0.25">
      <c r="C570" s="10"/>
      <c r="D570" s="10"/>
      <c r="E570" s="10"/>
      <c r="F570" s="10"/>
    </row>
    <row r="571" spans="3:6" x14ac:dyDescent="0.25">
      <c r="C571" s="10"/>
      <c r="D571" s="10"/>
      <c r="E571" s="10"/>
      <c r="F571" s="10"/>
    </row>
    <row r="572" spans="3:6" x14ac:dyDescent="0.25">
      <c r="C572" s="10"/>
      <c r="D572" s="10"/>
      <c r="E572" s="10"/>
      <c r="F572" s="10"/>
    </row>
    <row r="573" spans="3:6" x14ac:dyDescent="0.25">
      <c r="C573" s="10"/>
      <c r="D573" s="10"/>
      <c r="E573" s="10"/>
      <c r="F573" s="10"/>
    </row>
    <row r="574" spans="3:6" x14ac:dyDescent="0.25">
      <c r="C574" s="10"/>
      <c r="D574" s="10"/>
      <c r="E574" s="10"/>
      <c r="F574" s="10"/>
    </row>
    <row r="575" spans="3:6" x14ac:dyDescent="0.25">
      <c r="C575" s="10"/>
      <c r="D575" s="10"/>
      <c r="E575" s="10"/>
      <c r="F575" s="10"/>
    </row>
    <row r="576" spans="3:6" x14ac:dyDescent="0.25">
      <c r="C576" s="10"/>
      <c r="D576" s="10"/>
      <c r="E576" s="10"/>
      <c r="F576" s="10"/>
    </row>
    <row r="577" spans="3:6" x14ac:dyDescent="0.25">
      <c r="C577" s="10"/>
      <c r="D577" s="10"/>
      <c r="E577" s="10"/>
      <c r="F577" s="10"/>
    </row>
    <row r="578" spans="3:6" x14ac:dyDescent="0.25">
      <c r="C578" s="10"/>
      <c r="D578" s="10"/>
      <c r="E578" s="10"/>
      <c r="F578" s="10"/>
    </row>
    <row r="579" spans="3:6" x14ac:dyDescent="0.25">
      <c r="C579" s="10"/>
      <c r="D579" s="10"/>
      <c r="E579" s="10"/>
      <c r="F579" s="10"/>
    </row>
    <row r="580" spans="3:6" x14ac:dyDescent="0.25">
      <c r="C580" s="10"/>
      <c r="D580" s="10"/>
      <c r="E580" s="10"/>
      <c r="F580" s="10"/>
    </row>
    <row r="581" spans="3:6" x14ac:dyDescent="0.25">
      <c r="C581" s="10"/>
      <c r="D581" s="10"/>
      <c r="E581" s="10"/>
      <c r="F581" s="10"/>
    </row>
    <row r="582" spans="3:6" x14ac:dyDescent="0.25">
      <c r="C582" s="10"/>
      <c r="D582" s="10"/>
      <c r="E582" s="10"/>
      <c r="F582" s="10"/>
    </row>
    <row r="583" spans="3:6" x14ac:dyDescent="0.25">
      <c r="C583" s="10"/>
      <c r="D583" s="10"/>
      <c r="E583" s="10"/>
      <c r="F583" s="10"/>
    </row>
    <row r="584" spans="3:6" x14ac:dyDescent="0.25">
      <c r="C584" s="10"/>
      <c r="D584" s="10"/>
      <c r="E584" s="10"/>
      <c r="F584" s="10"/>
    </row>
    <row r="585" spans="3:6" x14ac:dyDescent="0.25">
      <c r="C585" s="10"/>
      <c r="D585" s="10"/>
      <c r="E585" s="10"/>
      <c r="F585" s="10"/>
    </row>
    <row r="586" spans="3:6" x14ac:dyDescent="0.25">
      <c r="C586" s="10"/>
      <c r="D586" s="10"/>
      <c r="E586" s="10"/>
      <c r="F586" s="10"/>
    </row>
    <row r="587" spans="3:6" x14ac:dyDescent="0.25">
      <c r="C587" s="10"/>
      <c r="D587" s="10"/>
      <c r="E587" s="10"/>
      <c r="F587" s="10"/>
    </row>
    <row r="588" spans="3:6" x14ac:dyDescent="0.25">
      <c r="C588" s="10"/>
      <c r="D588" s="10"/>
      <c r="E588" s="10"/>
      <c r="F588" s="10"/>
    </row>
    <row r="589" spans="3:6" x14ac:dyDescent="0.25">
      <c r="C589" s="10"/>
      <c r="D589" s="10"/>
      <c r="E589" s="10"/>
      <c r="F589" s="10"/>
    </row>
    <row r="590" spans="3:6" x14ac:dyDescent="0.25">
      <c r="C590" s="10"/>
      <c r="D590" s="10"/>
      <c r="E590" s="10"/>
      <c r="F590" s="10"/>
    </row>
    <row r="591" spans="3:6" x14ac:dyDescent="0.25">
      <c r="C591" s="10"/>
      <c r="D591" s="10"/>
      <c r="E591" s="10"/>
      <c r="F591" s="10"/>
    </row>
    <row r="592" spans="3:6" x14ac:dyDescent="0.25">
      <c r="C592" s="10"/>
      <c r="D592" s="10"/>
      <c r="E592" s="10"/>
      <c r="F592" s="10"/>
    </row>
    <row r="593" spans="3:6" x14ac:dyDescent="0.25">
      <c r="C593" s="10"/>
      <c r="D593" s="10"/>
      <c r="E593" s="10"/>
      <c r="F593" s="10"/>
    </row>
    <row r="594" spans="3:6" x14ac:dyDescent="0.25">
      <c r="C594" s="10"/>
      <c r="D594" s="10"/>
      <c r="E594" s="10"/>
      <c r="F594" s="10"/>
    </row>
    <row r="595" spans="3:6" x14ac:dyDescent="0.25">
      <c r="C595" s="10"/>
      <c r="D595" s="10"/>
      <c r="E595" s="10"/>
      <c r="F595" s="10"/>
    </row>
    <row r="596" spans="3:6" x14ac:dyDescent="0.25">
      <c r="C596" s="10"/>
      <c r="D596" s="10"/>
      <c r="E596" s="10"/>
      <c r="F596" s="10"/>
    </row>
    <row r="597" spans="3:6" x14ac:dyDescent="0.25">
      <c r="C597" s="10"/>
      <c r="D597" s="10"/>
      <c r="E597" s="10"/>
      <c r="F597" s="10"/>
    </row>
    <row r="598" spans="3:6" x14ac:dyDescent="0.25">
      <c r="C598" s="10"/>
      <c r="D598" s="10"/>
      <c r="E598" s="10"/>
      <c r="F598" s="10"/>
    </row>
    <row r="599" spans="3:6" x14ac:dyDescent="0.25">
      <c r="C599" s="10"/>
      <c r="D599" s="10"/>
      <c r="E599" s="10"/>
      <c r="F599" s="10"/>
    </row>
    <row r="600" spans="3:6" x14ac:dyDescent="0.25">
      <c r="C600" s="10"/>
      <c r="D600" s="10"/>
      <c r="E600" s="10"/>
      <c r="F600" s="10"/>
    </row>
    <row r="601" spans="3:6" x14ac:dyDescent="0.25">
      <c r="C601" s="10"/>
      <c r="D601" s="10"/>
      <c r="E601" s="10"/>
      <c r="F601" s="10"/>
    </row>
    <row r="602" spans="3:6" x14ac:dyDescent="0.25">
      <c r="C602" s="10"/>
      <c r="D602" s="10"/>
      <c r="E602" s="10"/>
      <c r="F602" s="10"/>
    </row>
    <row r="603" spans="3:6" x14ac:dyDescent="0.25">
      <c r="C603" s="10"/>
      <c r="D603" s="10"/>
      <c r="E603" s="10"/>
      <c r="F603" s="10"/>
    </row>
    <row r="604" spans="3:6" x14ac:dyDescent="0.25">
      <c r="C604" s="10"/>
      <c r="D604" s="10"/>
      <c r="E604" s="10"/>
      <c r="F604" s="10"/>
    </row>
    <row r="605" spans="3:6" x14ac:dyDescent="0.25">
      <c r="C605" s="10"/>
      <c r="D605" s="10"/>
      <c r="E605" s="10"/>
      <c r="F605" s="10"/>
    </row>
    <row r="606" spans="3:6" x14ac:dyDescent="0.25">
      <c r="C606" s="10"/>
      <c r="D606" s="10"/>
      <c r="E606" s="10"/>
      <c r="F606" s="10"/>
    </row>
    <row r="607" spans="3:6" x14ac:dyDescent="0.25">
      <c r="C607" s="10"/>
      <c r="D607" s="10"/>
      <c r="E607" s="10"/>
      <c r="F607" s="10"/>
    </row>
    <row r="608" spans="3:6" x14ac:dyDescent="0.25">
      <c r="C608" s="10"/>
      <c r="D608" s="10"/>
      <c r="E608" s="10"/>
      <c r="F608" s="10"/>
    </row>
    <row r="609" spans="3:6" x14ac:dyDescent="0.25">
      <c r="C609" s="10"/>
      <c r="D609" s="10"/>
      <c r="E609" s="10"/>
      <c r="F609" s="10"/>
    </row>
    <row r="610" spans="3:6" x14ac:dyDescent="0.25">
      <c r="C610" s="10"/>
      <c r="D610" s="10"/>
      <c r="E610" s="10"/>
      <c r="F610" s="10"/>
    </row>
    <row r="611" spans="3:6" x14ac:dyDescent="0.25">
      <c r="C611" s="10"/>
      <c r="D611" s="10"/>
      <c r="E611" s="10"/>
      <c r="F611" s="10"/>
    </row>
    <row r="612" spans="3:6" x14ac:dyDescent="0.25">
      <c r="C612" s="10"/>
      <c r="D612" s="10"/>
      <c r="E612" s="10"/>
      <c r="F612" s="10"/>
    </row>
    <row r="613" spans="3:6" x14ac:dyDescent="0.25">
      <c r="C613" s="10"/>
      <c r="D613" s="10"/>
      <c r="E613" s="10"/>
      <c r="F613" s="10"/>
    </row>
    <row r="614" spans="3:6" x14ac:dyDescent="0.25">
      <c r="C614" s="10"/>
      <c r="D614" s="10"/>
      <c r="E614" s="10"/>
      <c r="F614" s="10"/>
    </row>
    <row r="615" spans="3:6" x14ac:dyDescent="0.25">
      <c r="C615" s="10"/>
      <c r="D615" s="10"/>
      <c r="E615" s="10"/>
      <c r="F615" s="10"/>
    </row>
    <row r="616" spans="3:6" x14ac:dyDescent="0.25">
      <c r="C616" s="10"/>
      <c r="D616" s="10"/>
      <c r="E616" s="10"/>
      <c r="F616" s="10"/>
    </row>
    <row r="617" spans="3:6" x14ac:dyDescent="0.25">
      <c r="C617" s="10"/>
      <c r="D617" s="10"/>
      <c r="E617" s="10"/>
      <c r="F617" s="10"/>
    </row>
    <row r="618" spans="3:6" x14ac:dyDescent="0.25">
      <c r="C618" s="10"/>
      <c r="D618" s="10"/>
      <c r="E618" s="10"/>
      <c r="F618" s="10"/>
    </row>
    <row r="619" spans="3:6" x14ac:dyDescent="0.25">
      <c r="C619" s="10"/>
      <c r="D619" s="10"/>
      <c r="E619" s="10"/>
      <c r="F619" s="10"/>
    </row>
    <row r="620" spans="3:6" x14ac:dyDescent="0.25">
      <c r="C620" s="10"/>
      <c r="D620" s="10"/>
      <c r="E620" s="10"/>
      <c r="F620" s="10"/>
    </row>
    <row r="621" spans="3:6" x14ac:dyDescent="0.25">
      <c r="C621" s="10"/>
      <c r="D621" s="10"/>
      <c r="E621" s="10"/>
      <c r="F621" s="10"/>
    </row>
    <row r="622" spans="3:6" x14ac:dyDescent="0.25">
      <c r="C622" s="10"/>
      <c r="D622" s="10"/>
      <c r="E622" s="10"/>
      <c r="F622" s="10"/>
    </row>
    <row r="623" spans="3:6" x14ac:dyDescent="0.25">
      <c r="C623" s="10"/>
      <c r="D623" s="10"/>
      <c r="E623" s="10"/>
      <c r="F623" s="10"/>
    </row>
    <row r="624" spans="3:6" x14ac:dyDescent="0.25">
      <c r="C624" s="10"/>
      <c r="D624" s="10"/>
      <c r="E624" s="10"/>
      <c r="F624" s="10"/>
    </row>
    <row r="625" spans="3:6" x14ac:dyDescent="0.25">
      <c r="C625" s="10"/>
      <c r="D625" s="10"/>
      <c r="E625" s="10"/>
      <c r="F625" s="10"/>
    </row>
    <row r="626" spans="3:6" x14ac:dyDescent="0.25">
      <c r="C626" s="10"/>
      <c r="D626" s="10"/>
      <c r="E626" s="10"/>
      <c r="F626" s="10"/>
    </row>
    <row r="627" spans="3:6" x14ac:dyDescent="0.25">
      <c r="C627" s="10"/>
      <c r="D627" s="10"/>
      <c r="E627" s="10"/>
      <c r="F627" s="10"/>
    </row>
    <row r="628" spans="3:6" x14ac:dyDescent="0.25">
      <c r="C628" s="10"/>
      <c r="D628" s="10"/>
      <c r="E628" s="10"/>
      <c r="F628" s="10"/>
    </row>
    <row r="629" spans="3:6" x14ac:dyDescent="0.25">
      <c r="C629" s="10"/>
      <c r="D629" s="10"/>
      <c r="E629" s="10"/>
      <c r="F629" s="10"/>
    </row>
    <row r="630" spans="3:6" x14ac:dyDescent="0.25">
      <c r="C630" s="10"/>
      <c r="D630" s="10"/>
      <c r="E630" s="10"/>
      <c r="F630" s="10"/>
    </row>
    <row r="631" spans="3:6" x14ac:dyDescent="0.25">
      <c r="C631" s="10"/>
      <c r="D631" s="10"/>
      <c r="E631" s="10"/>
      <c r="F631" s="10"/>
    </row>
    <row r="632" spans="3:6" x14ac:dyDescent="0.25">
      <c r="C632" s="10"/>
      <c r="D632" s="10"/>
      <c r="E632" s="10"/>
      <c r="F632" s="10"/>
    </row>
    <row r="633" spans="3:6" x14ac:dyDescent="0.25">
      <c r="C633" s="10"/>
      <c r="D633" s="10"/>
      <c r="E633" s="10"/>
      <c r="F633" s="10"/>
    </row>
    <row r="634" spans="3:6" x14ac:dyDescent="0.25">
      <c r="C634" s="10"/>
      <c r="D634" s="10"/>
      <c r="E634" s="10"/>
      <c r="F634" s="10"/>
    </row>
    <row r="635" spans="3:6" x14ac:dyDescent="0.25">
      <c r="C635" s="10"/>
      <c r="D635" s="10"/>
      <c r="E635" s="10"/>
      <c r="F635" s="10"/>
    </row>
    <row r="636" spans="3:6" x14ac:dyDescent="0.25">
      <c r="C636" s="10"/>
      <c r="D636" s="10"/>
      <c r="E636" s="10"/>
      <c r="F636" s="10"/>
    </row>
    <row r="637" spans="3:6" x14ac:dyDescent="0.25">
      <c r="C637" s="10"/>
      <c r="D637" s="10"/>
      <c r="E637" s="10"/>
      <c r="F637" s="10"/>
    </row>
    <row r="638" spans="3:6" x14ac:dyDescent="0.25">
      <c r="C638" s="10"/>
      <c r="D638" s="10"/>
      <c r="E638" s="10"/>
      <c r="F638" s="10"/>
    </row>
    <row r="639" spans="3:6" x14ac:dyDescent="0.25">
      <c r="C639" s="10"/>
      <c r="D639" s="10"/>
      <c r="E639" s="10"/>
      <c r="F639" s="10"/>
    </row>
    <row r="640" spans="3:6" x14ac:dyDescent="0.25">
      <c r="C640" s="10"/>
      <c r="D640" s="10"/>
      <c r="E640" s="10"/>
      <c r="F640" s="10"/>
    </row>
    <row r="641" spans="3:6" x14ac:dyDescent="0.25">
      <c r="C641" s="10"/>
      <c r="D641" s="10"/>
      <c r="E641" s="10"/>
      <c r="F641" s="10"/>
    </row>
    <row r="642" spans="3:6" x14ac:dyDescent="0.25">
      <c r="C642" s="10"/>
      <c r="D642" s="10"/>
      <c r="E642" s="10"/>
      <c r="F642" s="10"/>
    </row>
    <row r="643" spans="3:6" x14ac:dyDescent="0.25">
      <c r="C643" s="10"/>
      <c r="D643" s="10"/>
      <c r="E643" s="10"/>
      <c r="F643" s="10"/>
    </row>
    <row r="644" spans="3:6" x14ac:dyDescent="0.25">
      <c r="C644" s="10"/>
      <c r="D644" s="10"/>
      <c r="E644" s="10"/>
      <c r="F644" s="10"/>
    </row>
    <row r="645" spans="3:6" x14ac:dyDescent="0.25">
      <c r="C645" s="10"/>
      <c r="D645" s="10"/>
      <c r="E645" s="10"/>
      <c r="F645" s="10"/>
    </row>
    <row r="646" spans="3:6" x14ac:dyDescent="0.25">
      <c r="C646" s="10"/>
      <c r="D646" s="10"/>
      <c r="E646" s="10"/>
      <c r="F646" s="10"/>
    </row>
    <row r="647" spans="3:6" x14ac:dyDescent="0.25">
      <c r="C647" s="10"/>
      <c r="D647" s="10"/>
      <c r="E647" s="10"/>
      <c r="F647" s="10"/>
    </row>
    <row r="648" spans="3:6" x14ac:dyDescent="0.25">
      <c r="C648" s="10"/>
      <c r="D648" s="10"/>
      <c r="E648" s="10"/>
      <c r="F648" s="10"/>
    </row>
    <row r="649" spans="3:6" x14ac:dyDescent="0.25">
      <c r="C649" s="10"/>
      <c r="D649" s="10"/>
      <c r="E649" s="10"/>
      <c r="F649" s="10"/>
    </row>
    <row r="650" spans="3:6" x14ac:dyDescent="0.25">
      <c r="C650" s="10"/>
      <c r="D650" s="10"/>
      <c r="E650" s="10"/>
      <c r="F650" s="10"/>
    </row>
    <row r="651" spans="3:6" x14ac:dyDescent="0.25">
      <c r="C651" s="10"/>
      <c r="D651" s="10"/>
      <c r="E651" s="10"/>
      <c r="F651" s="10"/>
    </row>
    <row r="652" spans="3:6" x14ac:dyDescent="0.25">
      <c r="C652" s="10"/>
      <c r="D652" s="10"/>
      <c r="E652" s="10"/>
      <c r="F652" s="10"/>
    </row>
    <row r="653" spans="3:6" x14ac:dyDescent="0.25">
      <c r="C653" s="10"/>
      <c r="D653" s="10"/>
      <c r="E653" s="10"/>
      <c r="F653" s="10"/>
    </row>
    <row r="654" spans="3:6" x14ac:dyDescent="0.25">
      <c r="C654" s="10"/>
      <c r="D654" s="10"/>
      <c r="E654" s="10"/>
      <c r="F654" s="10"/>
    </row>
    <row r="655" spans="3:6" x14ac:dyDescent="0.25">
      <c r="C655" s="10"/>
      <c r="D655" s="10"/>
      <c r="E655" s="10"/>
      <c r="F655" s="10"/>
    </row>
    <row r="656" spans="3:6" x14ac:dyDescent="0.25">
      <c r="C656" s="10"/>
      <c r="D656" s="10"/>
      <c r="E656" s="10"/>
      <c r="F656" s="10"/>
    </row>
    <row r="657" spans="3:6" x14ac:dyDescent="0.25">
      <c r="C657" s="10"/>
      <c r="D657" s="10"/>
      <c r="E657" s="10"/>
      <c r="F657" s="10"/>
    </row>
    <row r="658" spans="3:6" x14ac:dyDescent="0.25">
      <c r="C658" s="10"/>
      <c r="D658" s="10"/>
      <c r="E658" s="10"/>
      <c r="F658" s="10"/>
    </row>
    <row r="659" spans="3:6" x14ac:dyDescent="0.25">
      <c r="C659" s="10"/>
      <c r="D659" s="10"/>
      <c r="E659" s="10"/>
      <c r="F659" s="10"/>
    </row>
    <row r="660" spans="3:6" x14ac:dyDescent="0.25">
      <c r="C660" s="10"/>
      <c r="D660" s="10"/>
      <c r="E660" s="10"/>
      <c r="F660" s="10"/>
    </row>
    <row r="661" spans="3:6" x14ac:dyDescent="0.25">
      <c r="C661" s="10"/>
      <c r="D661" s="10"/>
      <c r="E661" s="10"/>
      <c r="F661" s="10"/>
    </row>
    <row r="662" spans="3:6" x14ac:dyDescent="0.25">
      <c r="C662" s="10"/>
      <c r="D662" s="10"/>
      <c r="E662" s="10"/>
      <c r="F662" s="10"/>
    </row>
    <row r="663" spans="3:6" x14ac:dyDescent="0.25">
      <c r="C663" s="10"/>
      <c r="D663" s="10"/>
      <c r="E663" s="10"/>
      <c r="F663" s="10"/>
    </row>
    <row r="664" spans="3:6" x14ac:dyDescent="0.25">
      <c r="C664" s="10"/>
      <c r="D664" s="10"/>
      <c r="E664" s="10"/>
      <c r="F664" s="10"/>
    </row>
    <row r="665" spans="3:6" x14ac:dyDescent="0.25">
      <c r="C665" s="10"/>
      <c r="D665" s="10"/>
      <c r="E665" s="10"/>
      <c r="F665" s="10"/>
    </row>
    <row r="666" spans="3:6" x14ac:dyDescent="0.25">
      <c r="C666" s="10"/>
      <c r="D666" s="10"/>
      <c r="E666" s="10"/>
      <c r="F666" s="10"/>
    </row>
    <row r="667" spans="3:6" x14ac:dyDescent="0.25">
      <c r="C667" s="10"/>
      <c r="D667" s="10"/>
      <c r="E667" s="10"/>
      <c r="F667" s="10"/>
    </row>
    <row r="668" spans="3:6" x14ac:dyDescent="0.25">
      <c r="C668" s="10"/>
      <c r="D668" s="10"/>
      <c r="E668" s="10"/>
      <c r="F668" s="10"/>
    </row>
    <row r="669" spans="3:6" x14ac:dyDescent="0.25">
      <c r="C669" s="10"/>
      <c r="D669" s="10"/>
      <c r="E669" s="10"/>
      <c r="F669" s="10"/>
    </row>
    <row r="670" spans="3:6" x14ac:dyDescent="0.25">
      <c r="C670" s="10"/>
      <c r="D670" s="10"/>
      <c r="E670" s="10"/>
      <c r="F670" s="10"/>
    </row>
    <row r="671" spans="3:6" x14ac:dyDescent="0.25">
      <c r="C671" s="10"/>
      <c r="D671" s="10"/>
      <c r="E671" s="10"/>
      <c r="F671" s="10"/>
    </row>
    <row r="672" spans="3:6" x14ac:dyDescent="0.25">
      <c r="C672" s="10"/>
      <c r="D672" s="10"/>
      <c r="E672" s="10"/>
      <c r="F672" s="10"/>
    </row>
    <row r="673" spans="3:6" x14ac:dyDescent="0.25">
      <c r="C673" s="10"/>
      <c r="D673" s="10"/>
      <c r="E673" s="10"/>
      <c r="F673" s="10"/>
    </row>
    <row r="674" spans="3:6" x14ac:dyDescent="0.25">
      <c r="C674" s="10"/>
      <c r="D674" s="10"/>
      <c r="E674" s="10"/>
      <c r="F674" s="10"/>
    </row>
    <row r="675" spans="3:6" x14ac:dyDescent="0.25">
      <c r="C675" s="10"/>
      <c r="D675" s="10"/>
      <c r="E675" s="10"/>
      <c r="F675" s="10"/>
    </row>
    <row r="676" spans="3:6" x14ac:dyDescent="0.25">
      <c r="C676" s="10"/>
      <c r="D676" s="10"/>
      <c r="E676" s="10"/>
      <c r="F676" s="10"/>
    </row>
    <row r="677" spans="3:6" x14ac:dyDescent="0.25">
      <c r="C677" s="10"/>
      <c r="D677" s="10"/>
      <c r="E677" s="10"/>
      <c r="F677" s="10"/>
    </row>
    <row r="678" spans="3:6" x14ac:dyDescent="0.25">
      <c r="C678" s="10"/>
      <c r="D678" s="10"/>
      <c r="E678" s="10"/>
      <c r="F678" s="10"/>
    </row>
    <row r="679" spans="3:6" x14ac:dyDescent="0.25">
      <c r="C679" s="10"/>
      <c r="D679" s="10"/>
      <c r="E679" s="10"/>
      <c r="F679" s="10"/>
    </row>
    <row r="680" spans="3:6" x14ac:dyDescent="0.25">
      <c r="C680" s="10"/>
      <c r="D680" s="10"/>
      <c r="E680" s="10"/>
      <c r="F680" s="10"/>
    </row>
    <row r="681" spans="3:6" x14ac:dyDescent="0.25">
      <c r="C681" s="10"/>
      <c r="D681" s="10"/>
      <c r="E681" s="10"/>
      <c r="F681" s="10"/>
    </row>
    <row r="682" spans="3:6" x14ac:dyDescent="0.25">
      <c r="C682" s="10"/>
      <c r="D682" s="10"/>
      <c r="E682" s="10"/>
      <c r="F682" s="10"/>
    </row>
    <row r="683" spans="3:6" x14ac:dyDescent="0.25">
      <c r="C683" s="10"/>
      <c r="D683" s="10"/>
      <c r="E683" s="10"/>
      <c r="F683" s="10"/>
    </row>
    <row r="684" spans="3:6" x14ac:dyDescent="0.25">
      <c r="C684" s="10"/>
      <c r="D684" s="10"/>
      <c r="E684" s="10"/>
      <c r="F684" s="10"/>
    </row>
    <row r="685" spans="3:6" x14ac:dyDescent="0.25">
      <c r="C685" s="10"/>
      <c r="D685" s="10"/>
      <c r="E685" s="10"/>
      <c r="F685" s="10"/>
    </row>
    <row r="686" spans="3:6" x14ac:dyDescent="0.25">
      <c r="C686" s="10"/>
      <c r="D686" s="10"/>
      <c r="E686" s="10"/>
      <c r="F686" s="10"/>
    </row>
    <row r="687" spans="3:6" x14ac:dyDescent="0.25">
      <c r="C687" s="10"/>
      <c r="D687" s="10"/>
      <c r="E687" s="10"/>
      <c r="F687" s="10"/>
    </row>
    <row r="688" spans="3:6" x14ac:dyDescent="0.25">
      <c r="C688" s="10"/>
      <c r="D688" s="10"/>
      <c r="E688" s="10"/>
      <c r="F688" s="10"/>
    </row>
    <row r="689" spans="3:6" x14ac:dyDescent="0.25">
      <c r="C689" s="10"/>
      <c r="D689" s="10"/>
      <c r="E689" s="10"/>
      <c r="F689" s="10"/>
    </row>
    <row r="690" spans="3:6" x14ac:dyDescent="0.25">
      <c r="C690" s="10"/>
      <c r="D690" s="10"/>
      <c r="E690" s="10"/>
      <c r="F690" s="10"/>
    </row>
    <row r="691" spans="3:6" x14ac:dyDescent="0.25">
      <c r="C691" s="10"/>
      <c r="D691" s="10"/>
      <c r="E691" s="10"/>
      <c r="F691" s="10"/>
    </row>
    <row r="692" spans="3:6" x14ac:dyDescent="0.25">
      <c r="C692" s="10"/>
      <c r="D692" s="10"/>
      <c r="E692" s="10"/>
      <c r="F692" s="10"/>
    </row>
    <row r="693" spans="3:6" x14ac:dyDescent="0.25">
      <c r="C693" s="10"/>
      <c r="D693" s="10"/>
      <c r="E693" s="10"/>
      <c r="F693" s="10"/>
    </row>
    <row r="694" spans="3:6" x14ac:dyDescent="0.25">
      <c r="C694" s="10"/>
      <c r="D694" s="10"/>
      <c r="E694" s="10"/>
      <c r="F694" s="10"/>
    </row>
    <row r="695" spans="3:6" x14ac:dyDescent="0.25">
      <c r="C695" s="10"/>
      <c r="D695" s="10"/>
      <c r="E695" s="10"/>
      <c r="F695" s="10"/>
    </row>
    <row r="696" spans="3:6" x14ac:dyDescent="0.25">
      <c r="C696" s="10"/>
      <c r="D696" s="10"/>
      <c r="E696" s="10"/>
      <c r="F696" s="10"/>
    </row>
    <row r="697" spans="3:6" x14ac:dyDescent="0.25">
      <c r="C697" s="10"/>
      <c r="D697" s="10"/>
      <c r="E697" s="10"/>
      <c r="F697" s="10"/>
    </row>
    <row r="698" spans="3:6" x14ac:dyDescent="0.25">
      <c r="C698" s="10"/>
      <c r="D698" s="10"/>
      <c r="E698" s="10"/>
      <c r="F698" s="10"/>
    </row>
    <row r="699" spans="3:6" x14ac:dyDescent="0.25">
      <c r="C699" s="10"/>
      <c r="D699" s="10"/>
      <c r="E699" s="10"/>
      <c r="F699" s="10"/>
    </row>
    <row r="700" spans="3:6" x14ac:dyDescent="0.25">
      <c r="C700" s="10"/>
      <c r="D700" s="10"/>
      <c r="E700" s="10"/>
      <c r="F700" s="10"/>
    </row>
    <row r="701" spans="3:6" x14ac:dyDescent="0.25">
      <c r="C701" s="10"/>
      <c r="D701" s="10"/>
      <c r="E701" s="10"/>
      <c r="F701" s="10"/>
    </row>
    <row r="702" spans="3:6" x14ac:dyDescent="0.25">
      <c r="C702" s="10"/>
      <c r="D702" s="10"/>
      <c r="E702" s="10"/>
      <c r="F702" s="10"/>
    </row>
    <row r="703" spans="3:6" x14ac:dyDescent="0.25">
      <c r="C703" s="10"/>
      <c r="D703" s="10"/>
      <c r="E703" s="10"/>
      <c r="F703" s="10"/>
    </row>
    <row r="704" spans="3:6" x14ac:dyDescent="0.25">
      <c r="C704" s="10"/>
      <c r="D704" s="10"/>
      <c r="E704" s="10"/>
      <c r="F704" s="10"/>
    </row>
    <row r="705" spans="3:6" x14ac:dyDescent="0.25">
      <c r="C705" s="10"/>
      <c r="D705" s="10"/>
      <c r="E705" s="10"/>
      <c r="F705" s="10"/>
    </row>
    <row r="706" spans="3:6" x14ac:dyDescent="0.25">
      <c r="C706" s="10"/>
      <c r="D706" s="10"/>
      <c r="E706" s="10"/>
      <c r="F706" s="10"/>
    </row>
    <row r="707" spans="3:6" x14ac:dyDescent="0.25">
      <c r="C707" s="10"/>
      <c r="D707" s="10"/>
      <c r="E707" s="10"/>
      <c r="F707" s="10"/>
    </row>
    <row r="708" spans="3:6" x14ac:dyDescent="0.25">
      <c r="C708" s="10"/>
      <c r="D708" s="10"/>
      <c r="E708" s="10"/>
      <c r="F708" s="10"/>
    </row>
    <row r="709" spans="3:6" x14ac:dyDescent="0.25">
      <c r="C709" s="10"/>
      <c r="D709" s="10"/>
      <c r="E709" s="10"/>
      <c r="F709" s="10"/>
    </row>
    <row r="710" spans="3:6" x14ac:dyDescent="0.25">
      <c r="C710" s="10"/>
      <c r="D710" s="10"/>
      <c r="E710" s="10"/>
      <c r="F710" s="10"/>
    </row>
    <row r="711" spans="3:6" x14ac:dyDescent="0.25">
      <c r="C711" s="10"/>
      <c r="D711" s="10"/>
      <c r="E711" s="10"/>
      <c r="F711" s="10"/>
    </row>
    <row r="712" spans="3:6" x14ac:dyDescent="0.25">
      <c r="C712" s="10"/>
      <c r="D712" s="10"/>
      <c r="E712" s="10"/>
      <c r="F712" s="10"/>
    </row>
    <row r="713" spans="3:6" x14ac:dyDescent="0.25">
      <c r="C713" s="10"/>
      <c r="D713" s="10"/>
      <c r="E713" s="10"/>
      <c r="F713" s="10"/>
    </row>
    <row r="714" spans="3:6" x14ac:dyDescent="0.25">
      <c r="C714" s="10"/>
      <c r="D714" s="10"/>
      <c r="E714" s="10"/>
      <c r="F714" s="10"/>
    </row>
    <row r="715" spans="3:6" x14ac:dyDescent="0.25">
      <c r="C715" s="10"/>
      <c r="D715" s="10"/>
      <c r="E715" s="10"/>
      <c r="F715" s="10"/>
    </row>
    <row r="716" spans="3:6" x14ac:dyDescent="0.25">
      <c r="C716" s="10"/>
      <c r="D716" s="10"/>
      <c r="E716" s="10"/>
      <c r="F716" s="10"/>
    </row>
    <row r="717" spans="3:6" x14ac:dyDescent="0.25">
      <c r="C717" s="10"/>
      <c r="D717" s="10"/>
      <c r="E717" s="10"/>
      <c r="F717" s="10"/>
    </row>
    <row r="718" spans="3:6" x14ac:dyDescent="0.25">
      <c r="C718" s="10"/>
      <c r="D718" s="10"/>
      <c r="E718" s="10"/>
      <c r="F718" s="10"/>
    </row>
    <row r="719" spans="3:6" x14ac:dyDescent="0.25">
      <c r="C719" s="10"/>
      <c r="D719" s="10"/>
      <c r="E719" s="10"/>
      <c r="F719" s="10"/>
    </row>
    <row r="720" spans="3:6" x14ac:dyDescent="0.25">
      <c r="C720" s="10"/>
      <c r="D720" s="10"/>
      <c r="E720" s="10"/>
      <c r="F720" s="10"/>
    </row>
    <row r="721" spans="3:6" x14ac:dyDescent="0.25">
      <c r="C721" s="10"/>
      <c r="D721" s="10"/>
      <c r="E721" s="10"/>
      <c r="F721" s="10"/>
    </row>
    <row r="722" spans="3:6" x14ac:dyDescent="0.25">
      <c r="C722" s="10"/>
      <c r="D722" s="10"/>
      <c r="E722" s="10"/>
      <c r="F722" s="10"/>
    </row>
    <row r="723" spans="3:6" x14ac:dyDescent="0.25">
      <c r="C723" s="10"/>
      <c r="D723" s="10"/>
      <c r="E723" s="10"/>
      <c r="F723" s="10"/>
    </row>
    <row r="724" spans="3:6" x14ac:dyDescent="0.25">
      <c r="C724" s="10"/>
      <c r="D724" s="10"/>
      <c r="E724" s="10"/>
      <c r="F724" s="10"/>
    </row>
    <row r="725" spans="3:6" x14ac:dyDescent="0.25">
      <c r="C725" s="10"/>
      <c r="D725" s="10"/>
      <c r="E725" s="10"/>
      <c r="F725" s="10"/>
    </row>
    <row r="726" spans="3:6" x14ac:dyDescent="0.25">
      <c r="C726" s="10"/>
      <c r="D726" s="10"/>
      <c r="E726" s="10"/>
      <c r="F726" s="10"/>
    </row>
    <row r="727" spans="3:6" x14ac:dyDescent="0.25">
      <c r="C727" s="10"/>
      <c r="D727" s="10"/>
      <c r="E727" s="10"/>
      <c r="F727" s="10"/>
    </row>
    <row r="728" spans="3:6" x14ac:dyDescent="0.25">
      <c r="C728" s="10"/>
      <c r="D728" s="10"/>
      <c r="E728" s="10"/>
      <c r="F728" s="10"/>
    </row>
    <row r="729" spans="3:6" x14ac:dyDescent="0.25">
      <c r="C729" s="10"/>
      <c r="D729" s="10"/>
      <c r="E729" s="10"/>
      <c r="F729" s="10"/>
    </row>
    <row r="730" spans="3:6" x14ac:dyDescent="0.25">
      <c r="C730" s="10"/>
      <c r="D730" s="10"/>
      <c r="E730" s="10"/>
      <c r="F730" s="10"/>
    </row>
    <row r="731" spans="3:6" x14ac:dyDescent="0.25">
      <c r="C731" s="10"/>
      <c r="D731" s="10"/>
      <c r="E731" s="10"/>
      <c r="F731" s="10"/>
    </row>
    <row r="732" spans="3:6" x14ac:dyDescent="0.25">
      <c r="C732" s="10"/>
      <c r="D732" s="10"/>
      <c r="E732" s="10"/>
      <c r="F732" s="10"/>
    </row>
    <row r="733" spans="3:6" x14ac:dyDescent="0.25">
      <c r="C733" s="10"/>
      <c r="D733" s="10"/>
      <c r="E733" s="10"/>
      <c r="F733" s="10"/>
    </row>
    <row r="734" spans="3:6" x14ac:dyDescent="0.25">
      <c r="C734" s="10"/>
      <c r="D734" s="10"/>
      <c r="E734" s="10"/>
      <c r="F734" s="10"/>
    </row>
    <row r="735" spans="3:6" x14ac:dyDescent="0.25">
      <c r="C735" s="10"/>
      <c r="D735" s="10"/>
      <c r="E735" s="10"/>
      <c r="F735" s="10"/>
    </row>
    <row r="736" spans="3:6" x14ac:dyDescent="0.25">
      <c r="C736" s="10"/>
      <c r="D736" s="10"/>
      <c r="E736" s="10"/>
      <c r="F736" s="10"/>
    </row>
    <row r="737" spans="3:6" x14ac:dyDescent="0.25">
      <c r="C737" s="10"/>
      <c r="D737" s="10"/>
      <c r="E737" s="10"/>
      <c r="F737" s="10"/>
    </row>
    <row r="738" spans="3:6" x14ac:dyDescent="0.25">
      <c r="C738" s="10"/>
      <c r="D738" s="10"/>
      <c r="E738" s="10"/>
      <c r="F738" s="10"/>
    </row>
    <row r="739" spans="3:6" x14ac:dyDescent="0.25">
      <c r="C739" s="10"/>
      <c r="D739" s="10"/>
      <c r="E739" s="10"/>
      <c r="F739" s="10"/>
    </row>
    <row r="740" spans="3:6" x14ac:dyDescent="0.25">
      <c r="C740" s="10"/>
      <c r="D740" s="10"/>
      <c r="E740" s="10"/>
      <c r="F740" s="10"/>
    </row>
    <row r="741" spans="3:6" x14ac:dyDescent="0.25">
      <c r="C741" s="10"/>
      <c r="D741" s="10"/>
      <c r="E741" s="10"/>
      <c r="F741" s="10"/>
    </row>
    <row r="742" spans="3:6" x14ac:dyDescent="0.25">
      <c r="C742" s="10"/>
      <c r="D742" s="10"/>
      <c r="E742" s="10"/>
      <c r="F742" s="10"/>
    </row>
    <row r="743" spans="3:6" x14ac:dyDescent="0.25">
      <c r="C743" s="10"/>
      <c r="D743" s="10"/>
      <c r="E743" s="10"/>
      <c r="F743" s="10"/>
    </row>
    <row r="744" spans="3:6" x14ac:dyDescent="0.25">
      <c r="C744" s="10"/>
      <c r="D744" s="10"/>
      <c r="E744" s="10"/>
      <c r="F744" s="10"/>
    </row>
    <row r="745" spans="3:6" x14ac:dyDescent="0.25">
      <c r="C745" s="10"/>
      <c r="D745" s="10"/>
      <c r="E745" s="10"/>
      <c r="F745" s="10"/>
    </row>
    <row r="746" spans="3:6" x14ac:dyDescent="0.25">
      <c r="C746" s="10"/>
      <c r="D746" s="10"/>
      <c r="E746" s="10"/>
      <c r="F746" s="10"/>
    </row>
    <row r="747" spans="3:6" x14ac:dyDescent="0.25">
      <c r="C747" s="10"/>
      <c r="D747" s="10"/>
      <c r="E747" s="10"/>
      <c r="F747" s="10"/>
    </row>
    <row r="748" spans="3:6" x14ac:dyDescent="0.25">
      <c r="C748" s="10"/>
      <c r="D748" s="10"/>
      <c r="E748" s="10"/>
      <c r="F748" s="10"/>
    </row>
    <row r="749" spans="3:6" x14ac:dyDescent="0.25">
      <c r="C749" s="10"/>
      <c r="D749" s="10"/>
      <c r="E749" s="10"/>
      <c r="F749" s="10"/>
    </row>
    <row r="750" spans="3:6" x14ac:dyDescent="0.25">
      <c r="C750" s="10"/>
      <c r="D750" s="10"/>
      <c r="E750" s="10"/>
      <c r="F750" s="10"/>
    </row>
    <row r="751" spans="3:6" x14ac:dyDescent="0.25">
      <c r="C751" s="10"/>
      <c r="D751" s="10"/>
      <c r="E751" s="10"/>
      <c r="F751" s="10"/>
    </row>
    <row r="752" spans="3:6" x14ac:dyDescent="0.25">
      <c r="C752" s="10"/>
      <c r="D752" s="10"/>
      <c r="E752" s="10"/>
      <c r="F752" s="10"/>
    </row>
    <row r="753" spans="3:6" x14ac:dyDescent="0.25">
      <c r="C753" s="10"/>
      <c r="D753" s="10"/>
      <c r="E753" s="10"/>
      <c r="F753" s="10"/>
    </row>
    <row r="754" spans="3:6" x14ac:dyDescent="0.25">
      <c r="C754" s="10"/>
      <c r="D754" s="10"/>
      <c r="E754" s="10"/>
      <c r="F754" s="10"/>
    </row>
    <row r="755" spans="3:6" x14ac:dyDescent="0.25">
      <c r="C755" s="10"/>
      <c r="D755" s="10"/>
      <c r="E755" s="10"/>
      <c r="F755" s="10"/>
    </row>
    <row r="756" spans="3:6" x14ac:dyDescent="0.25">
      <c r="C756" s="10"/>
      <c r="D756" s="10"/>
      <c r="E756" s="10"/>
      <c r="F756" s="10"/>
    </row>
    <row r="757" spans="3:6" x14ac:dyDescent="0.25">
      <c r="C757" s="10"/>
      <c r="D757" s="10"/>
      <c r="E757" s="10"/>
      <c r="F757" s="10"/>
    </row>
    <row r="758" spans="3:6" x14ac:dyDescent="0.25">
      <c r="C758" s="10"/>
      <c r="D758" s="10"/>
      <c r="E758" s="10"/>
      <c r="F758" s="10"/>
    </row>
    <row r="759" spans="3:6" x14ac:dyDescent="0.25">
      <c r="C759" s="10"/>
      <c r="D759" s="10"/>
      <c r="E759" s="10"/>
      <c r="F759" s="10"/>
    </row>
    <row r="760" spans="3:6" x14ac:dyDescent="0.25">
      <c r="C760" s="10"/>
      <c r="D760" s="10"/>
      <c r="E760" s="10"/>
      <c r="F760" s="10"/>
    </row>
    <row r="761" spans="3:6" x14ac:dyDescent="0.25">
      <c r="C761" s="10"/>
      <c r="D761" s="10"/>
      <c r="E761" s="10"/>
      <c r="F761" s="10"/>
    </row>
    <row r="762" spans="3:6" x14ac:dyDescent="0.25">
      <c r="C762" s="10"/>
      <c r="D762" s="10"/>
      <c r="E762" s="10"/>
      <c r="F762" s="10"/>
    </row>
    <row r="763" spans="3:6" x14ac:dyDescent="0.25">
      <c r="C763" s="10"/>
      <c r="D763" s="10"/>
      <c r="E763" s="10"/>
      <c r="F763" s="10"/>
    </row>
    <row r="764" spans="3:6" x14ac:dyDescent="0.25">
      <c r="C764" s="10"/>
      <c r="D764" s="10"/>
      <c r="E764" s="10"/>
      <c r="F764" s="10"/>
    </row>
    <row r="765" spans="3:6" x14ac:dyDescent="0.25">
      <c r="C765" s="10"/>
      <c r="D765" s="10"/>
      <c r="E765" s="10"/>
      <c r="F765" s="10"/>
    </row>
    <row r="766" spans="3:6" x14ac:dyDescent="0.25">
      <c r="C766" s="10"/>
      <c r="D766" s="10"/>
      <c r="E766" s="10"/>
      <c r="F766" s="10"/>
    </row>
    <row r="767" spans="3:6" x14ac:dyDescent="0.25">
      <c r="C767" s="10"/>
      <c r="D767" s="10"/>
      <c r="E767" s="10"/>
      <c r="F767" s="10"/>
    </row>
    <row r="768" spans="3:6" x14ac:dyDescent="0.25">
      <c r="C768" s="10"/>
      <c r="D768" s="10"/>
      <c r="E768" s="10"/>
      <c r="F768" s="10"/>
    </row>
    <row r="769" spans="3:6" x14ac:dyDescent="0.25">
      <c r="C769" s="10"/>
      <c r="D769" s="10"/>
      <c r="E769" s="10"/>
      <c r="F769" s="10"/>
    </row>
    <row r="770" spans="3:6" x14ac:dyDescent="0.25">
      <c r="C770" s="10"/>
      <c r="D770" s="10"/>
      <c r="E770" s="10"/>
      <c r="F770" s="10"/>
    </row>
    <row r="771" spans="3:6" x14ac:dyDescent="0.25">
      <c r="C771" s="10"/>
      <c r="D771" s="10"/>
      <c r="E771" s="10"/>
      <c r="F771" s="10"/>
    </row>
    <row r="772" spans="3:6" x14ac:dyDescent="0.25">
      <c r="C772" s="10"/>
      <c r="D772" s="10"/>
      <c r="E772" s="10"/>
      <c r="F772" s="10"/>
    </row>
    <row r="773" spans="3:6" x14ac:dyDescent="0.25">
      <c r="C773" s="10"/>
      <c r="D773" s="10"/>
      <c r="E773" s="10"/>
      <c r="F773" s="10"/>
    </row>
    <row r="774" spans="3:6" x14ac:dyDescent="0.25">
      <c r="C774" s="10"/>
      <c r="D774" s="10"/>
      <c r="E774" s="10"/>
      <c r="F774" s="10"/>
    </row>
    <row r="775" spans="3:6" x14ac:dyDescent="0.25">
      <c r="C775" s="10"/>
      <c r="D775" s="10"/>
      <c r="E775" s="10"/>
      <c r="F775" s="10"/>
    </row>
    <row r="776" spans="3:6" x14ac:dyDescent="0.25">
      <c r="C776" s="10"/>
      <c r="D776" s="10"/>
      <c r="E776" s="10"/>
      <c r="F776" s="10"/>
    </row>
    <row r="777" spans="3:6" x14ac:dyDescent="0.25">
      <c r="C777" s="10"/>
      <c r="D777" s="10"/>
      <c r="E777" s="10"/>
      <c r="F777" s="10"/>
    </row>
    <row r="778" spans="3:6" x14ac:dyDescent="0.25">
      <c r="C778" s="10"/>
      <c r="D778" s="10"/>
      <c r="E778" s="10"/>
      <c r="F778" s="10"/>
    </row>
    <row r="779" spans="3:6" x14ac:dyDescent="0.25">
      <c r="C779" s="10"/>
      <c r="D779" s="10"/>
      <c r="E779" s="10"/>
      <c r="F779" s="10"/>
    </row>
    <row r="780" spans="3:6" x14ac:dyDescent="0.25">
      <c r="C780" s="10"/>
      <c r="D780" s="10"/>
      <c r="E780" s="10"/>
      <c r="F780" s="10"/>
    </row>
    <row r="781" spans="3:6" x14ac:dyDescent="0.25">
      <c r="C781" s="10"/>
      <c r="D781" s="10"/>
      <c r="E781" s="10"/>
      <c r="F781" s="10"/>
    </row>
    <row r="782" spans="3:6" x14ac:dyDescent="0.25">
      <c r="C782" s="10"/>
      <c r="D782" s="10"/>
      <c r="E782" s="10"/>
      <c r="F782" s="10"/>
    </row>
    <row r="783" spans="3:6" x14ac:dyDescent="0.25">
      <c r="C783" s="10"/>
      <c r="D783" s="10"/>
      <c r="E783" s="10"/>
      <c r="F783" s="10"/>
    </row>
    <row r="784" spans="3:6" x14ac:dyDescent="0.25">
      <c r="C784" s="10"/>
      <c r="D784" s="10"/>
      <c r="E784" s="10"/>
      <c r="F784" s="10"/>
    </row>
    <row r="785" spans="3:6" x14ac:dyDescent="0.25">
      <c r="C785" s="10"/>
      <c r="D785" s="10"/>
      <c r="E785" s="10"/>
      <c r="F785" s="10"/>
    </row>
    <row r="786" spans="3:6" x14ac:dyDescent="0.25">
      <c r="C786" s="10"/>
      <c r="D786" s="10"/>
      <c r="E786" s="10"/>
      <c r="F786" s="10"/>
    </row>
    <row r="787" spans="3:6" x14ac:dyDescent="0.25">
      <c r="C787" s="10"/>
      <c r="D787" s="10"/>
      <c r="E787" s="10"/>
      <c r="F787" s="10"/>
    </row>
    <row r="788" spans="3:6" x14ac:dyDescent="0.25">
      <c r="C788" s="10"/>
      <c r="D788" s="10"/>
      <c r="E788" s="10"/>
      <c r="F788" s="10"/>
    </row>
    <row r="789" spans="3:6" x14ac:dyDescent="0.25">
      <c r="C789" s="10"/>
      <c r="D789" s="10"/>
      <c r="E789" s="10"/>
      <c r="F789" s="10"/>
    </row>
    <row r="790" spans="3:6" x14ac:dyDescent="0.25">
      <c r="C790" s="10"/>
      <c r="D790" s="10"/>
      <c r="E790" s="10"/>
      <c r="F790" s="10"/>
    </row>
    <row r="791" spans="3:6" x14ac:dyDescent="0.25">
      <c r="C791" s="10"/>
      <c r="D791" s="10"/>
      <c r="E791" s="10"/>
      <c r="F791" s="10"/>
    </row>
    <row r="792" spans="3:6" x14ac:dyDescent="0.25">
      <c r="C792" s="10"/>
      <c r="D792" s="10"/>
      <c r="E792" s="10"/>
      <c r="F792" s="10"/>
    </row>
    <row r="793" spans="3:6" x14ac:dyDescent="0.25">
      <c r="C793" s="10"/>
      <c r="D793" s="10"/>
      <c r="E793" s="10"/>
      <c r="F793" s="10"/>
    </row>
    <row r="794" spans="3:6" x14ac:dyDescent="0.25">
      <c r="C794" s="10"/>
      <c r="D794" s="10"/>
      <c r="E794" s="10"/>
      <c r="F794" s="10"/>
    </row>
    <row r="795" spans="3:6" x14ac:dyDescent="0.25">
      <c r="C795" s="10"/>
      <c r="D795" s="10"/>
      <c r="E795" s="10"/>
      <c r="F795" s="10"/>
    </row>
    <row r="796" spans="3:6" x14ac:dyDescent="0.25">
      <c r="C796" s="10"/>
      <c r="D796" s="10"/>
      <c r="E796" s="10"/>
      <c r="F796" s="10"/>
    </row>
    <row r="797" spans="3:6" x14ac:dyDescent="0.25">
      <c r="C797" s="10"/>
      <c r="D797" s="10"/>
      <c r="E797" s="10"/>
      <c r="F797" s="10"/>
    </row>
    <row r="798" spans="3:6" x14ac:dyDescent="0.25">
      <c r="C798" s="10"/>
      <c r="D798" s="10"/>
      <c r="E798" s="10"/>
      <c r="F798" s="10"/>
    </row>
    <row r="799" spans="3:6" x14ac:dyDescent="0.25">
      <c r="C799" s="10"/>
      <c r="D799" s="10"/>
      <c r="E799" s="10"/>
      <c r="F799" s="10"/>
    </row>
    <row r="800" spans="3:6" x14ac:dyDescent="0.25">
      <c r="C800" s="10"/>
      <c r="D800" s="10"/>
      <c r="E800" s="10"/>
      <c r="F800" s="10"/>
    </row>
    <row r="801" spans="3:6" x14ac:dyDescent="0.25">
      <c r="C801" s="10"/>
      <c r="D801" s="10"/>
      <c r="E801" s="10"/>
      <c r="F801" s="10"/>
    </row>
    <row r="802" spans="3:6" x14ac:dyDescent="0.25">
      <c r="C802" s="10"/>
      <c r="D802" s="10"/>
      <c r="E802" s="10"/>
      <c r="F802" s="10"/>
    </row>
    <row r="803" spans="3:6" x14ac:dyDescent="0.25">
      <c r="C803" s="10"/>
      <c r="D803" s="10"/>
      <c r="E803" s="10"/>
      <c r="F803" s="10"/>
    </row>
    <row r="804" spans="3:6" x14ac:dyDescent="0.25">
      <c r="C804" s="10"/>
      <c r="D804" s="10"/>
      <c r="E804" s="10"/>
      <c r="F804" s="10"/>
    </row>
    <row r="805" spans="3:6" x14ac:dyDescent="0.25">
      <c r="C805" s="10"/>
      <c r="D805" s="10"/>
      <c r="E805" s="10"/>
      <c r="F805" s="10"/>
    </row>
    <row r="806" spans="3:6" x14ac:dyDescent="0.25">
      <c r="C806" s="10"/>
      <c r="D806" s="10"/>
      <c r="E806" s="10"/>
      <c r="F806" s="10"/>
    </row>
    <row r="807" spans="3:6" x14ac:dyDescent="0.25">
      <c r="C807" s="10"/>
      <c r="D807" s="10"/>
      <c r="E807" s="10"/>
      <c r="F807" s="10"/>
    </row>
    <row r="808" spans="3:6" x14ac:dyDescent="0.25">
      <c r="C808" s="10"/>
      <c r="D808" s="10"/>
      <c r="E808" s="10"/>
      <c r="F808" s="10"/>
    </row>
    <row r="809" spans="3:6" x14ac:dyDescent="0.25">
      <c r="C809" s="10"/>
      <c r="D809" s="10"/>
      <c r="E809" s="10"/>
      <c r="F809" s="10"/>
    </row>
    <row r="810" spans="3:6" x14ac:dyDescent="0.25">
      <c r="C810" s="10"/>
      <c r="D810" s="10"/>
      <c r="E810" s="10"/>
      <c r="F810" s="10"/>
    </row>
    <row r="811" spans="3:6" x14ac:dyDescent="0.25">
      <c r="C811" s="10"/>
      <c r="D811" s="10"/>
      <c r="E811" s="10"/>
      <c r="F811" s="10"/>
    </row>
    <row r="812" spans="3:6" x14ac:dyDescent="0.25">
      <c r="C812" s="10"/>
      <c r="D812" s="10"/>
      <c r="E812" s="10"/>
      <c r="F812" s="10"/>
    </row>
    <row r="813" spans="3:6" x14ac:dyDescent="0.25">
      <c r="C813" s="10"/>
      <c r="D813" s="10"/>
      <c r="E813" s="10"/>
      <c r="F813" s="10"/>
    </row>
    <row r="814" spans="3:6" x14ac:dyDescent="0.25">
      <c r="C814" s="10"/>
      <c r="D814" s="10"/>
      <c r="E814" s="10"/>
      <c r="F814" s="10"/>
    </row>
    <row r="815" spans="3:6" x14ac:dyDescent="0.25">
      <c r="C815" s="10"/>
      <c r="D815" s="10"/>
      <c r="E815" s="10"/>
      <c r="F815" s="10"/>
    </row>
    <row r="816" spans="3:6" x14ac:dyDescent="0.25">
      <c r="C816" s="10"/>
      <c r="D816" s="10"/>
      <c r="E816" s="10"/>
      <c r="F816" s="10"/>
    </row>
    <row r="817" spans="3:6" x14ac:dyDescent="0.25">
      <c r="C817" s="10"/>
      <c r="D817" s="10"/>
      <c r="E817" s="10"/>
      <c r="F817" s="10"/>
    </row>
    <row r="818" spans="3:6" x14ac:dyDescent="0.25">
      <c r="C818" s="10"/>
      <c r="D818" s="10"/>
      <c r="E818" s="10"/>
      <c r="F818" s="10"/>
    </row>
    <row r="819" spans="3:6" x14ac:dyDescent="0.25">
      <c r="C819" s="10"/>
      <c r="D819" s="10"/>
      <c r="E819" s="10"/>
      <c r="F819" s="10"/>
    </row>
    <row r="820" spans="3:6" x14ac:dyDescent="0.25">
      <c r="C820" s="10"/>
      <c r="D820" s="10"/>
      <c r="E820" s="10"/>
      <c r="F820" s="10"/>
    </row>
    <row r="821" spans="3:6" x14ac:dyDescent="0.25">
      <c r="C821" s="10"/>
      <c r="D821" s="10"/>
      <c r="E821" s="10"/>
      <c r="F821" s="10"/>
    </row>
    <row r="822" spans="3:6" x14ac:dyDescent="0.25">
      <c r="C822" s="10"/>
      <c r="D822" s="10"/>
      <c r="E822" s="10"/>
      <c r="F822" s="10"/>
    </row>
    <row r="823" spans="3:6" x14ac:dyDescent="0.25">
      <c r="C823" s="10"/>
      <c r="D823" s="10"/>
      <c r="E823" s="10"/>
      <c r="F823" s="10"/>
    </row>
    <row r="824" spans="3:6" x14ac:dyDescent="0.25">
      <c r="C824" s="10"/>
      <c r="D824" s="10"/>
      <c r="E824" s="10"/>
      <c r="F824" s="10"/>
    </row>
    <row r="825" spans="3:6" x14ac:dyDescent="0.25">
      <c r="C825" s="10"/>
      <c r="D825" s="10"/>
      <c r="E825" s="10"/>
      <c r="F825" s="10"/>
    </row>
  </sheetData>
  <sheetProtection algorithmName="SHA-512" hashValue="/AHI48Dodm0bFw2wSwPV3ijoPdgHeDXb0V3N0i+383QD064OGAf6RF1Ufdp6P6CjDPYNg48uB+MQXJllpBqqsg==" saltValue="B2/ZIjPe1U1DmJaRlnWWRg==" spinCount="100000" sheet="1" objects="1" scenarios="1" formatCells="0" formatColumns="0" formatRows="0" selectLockedCells="1"/>
  <mergeCells count="6">
    <mergeCell ref="C8:D8"/>
    <mergeCell ref="B1:F1"/>
    <mergeCell ref="B2:F2"/>
    <mergeCell ref="B3:F3"/>
    <mergeCell ref="B4:F4"/>
    <mergeCell ref="B5:F5"/>
  </mergeCells>
  <pageMargins left="0.7" right="0.7" top="0.75" bottom="0.75" header="0.3" footer="0.3"/>
  <pageSetup scale="89" fitToHeight="10" orientation="landscape"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AA63A1-0C0F-467D-9FEE-8AA198159C10}">
  <sheetPr>
    <pageSetUpPr fitToPage="1"/>
  </sheetPr>
  <dimension ref="A1:G825"/>
  <sheetViews>
    <sheetView workbookViewId="0">
      <pane ySplit="9" topLeftCell="A12" activePane="bottomLeft" state="frozen"/>
      <selection pane="bottomLeft" activeCell="C12" sqref="C12"/>
    </sheetView>
  </sheetViews>
  <sheetFormatPr defaultColWidth="9.140625" defaultRowHeight="15" x14ac:dyDescent="0.25"/>
  <cols>
    <col min="1" max="1" width="11.42578125" style="6" bestFit="1" customWidth="1"/>
    <col min="2" max="2" width="49.85546875" style="6" customWidth="1"/>
    <col min="3" max="5" width="19" style="6" customWidth="1"/>
    <col min="6" max="6" width="19.140625" style="6" customWidth="1"/>
    <col min="7" max="16384" width="9.140625" style="6"/>
  </cols>
  <sheetData>
    <row r="1" spans="1:6" x14ac:dyDescent="0.25">
      <c r="B1" s="286" t="s">
        <v>731</v>
      </c>
      <c r="C1" s="286"/>
      <c r="D1" s="286"/>
      <c r="E1" s="286"/>
      <c r="F1" s="286"/>
    </row>
    <row r="2" spans="1:6" x14ac:dyDescent="0.25">
      <c r="B2" s="289" t="str">
        <f>CONCATENATE("MUNICIPALITY OF"," ",'Start Here'!B2)</f>
        <v>MUNICIPALITY OF ABERDEEN</v>
      </c>
      <c r="C2" s="289"/>
      <c r="D2" s="289"/>
      <c r="E2" s="289"/>
      <c r="F2" s="289"/>
    </row>
    <row r="3" spans="1:6" x14ac:dyDescent="0.25">
      <c r="B3" s="286" t="s">
        <v>767</v>
      </c>
      <c r="C3" s="286"/>
      <c r="D3" s="286"/>
      <c r="E3" s="286"/>
      <c r="F3" s="286"/>
    </row>
    <row r="4" spans="1:6" x14ac:dyDescent="0.25">
      <c r="B4" s="292" t="str">
        <f>CONCATENATE(IF(ISBLANK('Exhibit 3'!G7),"",'Exhibit 3'!G7)," FUND")</f>
        <v xml:space="preserve"> FUND</v>
      </c>
      <c r="C4" s="293"/>
      <c r="D4" s="293"/>
      <c r="E4" s="293"/>
      <c r="F4" s="294"/>
    </row>
    <row r="5" spans="1:6" x14ac:dyDescent="0.25">
      <c r="B5" s="290" t="str">
        <f>CONCATENATE("For the Year Ended"," ",TEXT('Start Here'!B5,"mmmm d, yyyy"))</f>
        <v>For the Year Ended December 31, 2024</v>
      </c>
      <c r="C5" s="290"/>
      <c r="D5" s="290"/>
      <c r="E5" s="290"/>
      <c r="F5" s="290"/>
    </row>
    <row r="6" spans="1:6" x14ac:dyDescent="0.25">
      <c r="B6" s="207"/>
      <c r="C6" s="207"/>
      <c r="D6" s="207"/>
      <c r="E6" s="207"/>
      <c r="F6" s="207"/>
    </row>
    <row r="7" spans="1:6" x14ac:dyDescent="0.25">
      <c r="B7" s="212"/>
      <c r="C7" s="212"/>
      <c r="D7" s="212"/>
      <c r="E7" s="207"/>
      <c r="F7" s="207" t="s">
        <v>768</v>
      </c>
    </row>
    <row r="8" spans="1:6" x14ac:dyDescent="0.25">
      <c r="B8" s="212"/>
      <c r="C8" s="288" t="s">
        <v>769</v>
      </c>
      <c r="D8" s="288"/>
      <c r="E8" s="28"/>
      <c r="F8" s="207" t="s">
        <v>770</v>
      </c>
    </row>
    <row r="9" spans="1:6" x14ac:dyDescent="0.25">
      <c r="B9" s="212"/>
      <c r="C9" s="211" t="s">
        <v>771</v>
      </c>
      <c r="D9" s="211" t="s">
        <v>772</v>
      </c>
      <c r="E9" s="209" t="s">
        <v>773</v>
      </c>
      <c r="F9" s="209" t="s">
        <v>774</v>
      </c>
    </row>
    <row r="10" spans="1:6" x14ac:dyDescent="0.25">
      <c r="B10" s="212" t="s">
        <v>7</v>
      </c>
    </row>
    <row r="11" spans="1:6" x14ac:dyDescent="0.25">
      <c r="A11" s="6">
        <v>310</v>
      </c>
      <c r="B11" s="145" t="s">
        <v>358</v>
      </c>
    </row>
    <row r="12" spans="1:6" x14ac:dyDescent="0.25">
      <c r="A12" s="6">
        <v>311</v>
      </c>
      <c r="B12" s="32" t="s">
        <v>359</v>
      </c>
      <c r="C12" s="49"/>
      <c r="D12" s="49"/>
      <c r="E12" s="8">
        <f>'Exhibit 4'!G11</f>
        <v>0</v>
      </c>
      <c r="F12" s="8">
        <f t="shared" ref="F12:F19" si="0">+E12-D12</f>
        <v>0</v>
      </c>
    </row>
    <row r="13" spans="1:6" x14ac:dyDescent="0.25">
      <c r="A13" s="6">
        <v>312</v>
      </c>
      <c r="B13" s="32" t="s">
        <v>360</v>
      </c>
      <c r="C13" s="49"/>
      <c r="D13" s="49"/>
      <c r="E13" s="8">
        <f>'Exhibit 4'!G12</f>
        <v>0</v>
      </c>
      <c r="F13" s="8">
        <f t="shared" si="0"/>
        <v>0</v>
      </c>
    </row>
    <row r="14" spans="1:6" x14ac:dyDescent="0.25">
      <c r="A14" s="6">
        <v>313</v>
      </c>
      <c r="B14" s="32" t="s">
        <v>361</v>
      </c>
      <c r="C14" s="49"/>
      <c r="D14" s="49"/>
      <c r="E14" s="8">
        <f>'Exhibit 4'!G13</f>
        <v>0</v>
      </c>
      <c r="F14" s="8">
        <f t="shared" si="0"/>
        <v>0</v>
      </c>
    </row>
    <row r="15" spans="1:6" x14ac:dyDescent="0.25">
      <c r="A15" s="6">
        <v>314</v>
      </c>
      <c r="B15" s="32" t="s">
        <v>362</v>
      </c>
      <c r="C15" s="49"/>
      <c r="D15" s="49"/>
      <c r="E15" s="8">
        <f>'Exhibit 4'!G14</f>
        <v>0</v>
      </c>
      <c r="F15" s="8">
        <f t="shared" si="0"/>
        <v>0</v>
      </c>
    </row>
    <row r="16" spans="1:6" x14ac:dyDescent="0.25">
      <c r="A16" s="6">
        <v>315</v>
      </c>
      <c r="B16" s="32" t="s">
        <v>363</v>
      </c>
      <c r="C16" s="49"/>
      <c r="D16" s="49"/>
      <c r="E16" s="8">
        <f>'Exhibit 4'!G15</f>
        <v>0</v>
      </c>
      <c r="F16" s="8">
        <f t="shared" si="0"/>
        <v>0</v>
      </c>
    </row>
    <row r="17" spans="1:7" x14ac:dyDescent="0.25">
      <c r="A17" s="6">
        <v>317</v>
      </c>
      <c r="B17" s="32" t="s">
        <v>364</v>
      </c>
      <c r="C17" s="49"/>
      <c r="D17" s="49"/>
      <c r="E17" s="8">
        <f>'Exhibit 4'!G16</f>
        <v>0</v>
      </c>
      <c r="F17" s="8">
        <f t="shared" si="0"/>
        <v>0</v>
      </c>
    </row>
    <row r="18" spans="1:7" x14ac:dyDescent="0.25">
      <c r="A18" s="6">
        <v>318</v>
      </c>
      <c r="B18" s="32" t="s">
        <v>365</v>
      </c>
      <c r="C18" s="49"/>
      <c r="D18" s="49"/>
      <c r="E18" s="8">
        <f>'Exhibit 4'!G17</f>
        <v>0</v>
      </c>
      <c r="F18" s="8">
        <f t="shared" si="0"/>
        <v>0</v>
      </c>
    </row>
    <row r="19" spans="1:7" x14ac:dyDescent="0.25">
      <c r="A19" s="6">
        <v>319</v>
      </c>
      <c r="B19" s="32" t="s">
        <v>366</v>
      </c>
      <c r="C19" s="50"/>
      <c r="D19" s="50"/>
      <c r="E19" s="8">
        <f>'Exhibit 4'!G18</f>
        <v>0</v>
      </c>
      <c r="F19" s="9">
        <f t="shared" si="0"/>
        <v>0</v>
      </c>
    </row>
    <row r="20" spans="1:7" x14ac:dyDescent="0.25">
      <c r="B20" s="6" t="s">
        <v>367</v>
      </c>
      <c r="C20" s="9">
        <f>SUM(C12:C19)</f>
        <v>0</v>
      </c>
      <c r="D20" s="9">
        <f>SUM(D12:D19)</f>
        <v>0</v>
      </c>
      <c r="E20" s="16">
        <f>SUM(E12:E19)</f>
        <v>0</v>
      </c>
      <c r="F20" s="16">
        <f>SUM(F12:F19)</f>
        <v>0</v>
      </c>
      <c r="G20" s="15"/>
    </row>
    <row r="21" spans="1:7" x14ac:dyDescent="0.25">
      <c r="C21" s="10"/>
      <c r="D21" s="10"/>
      <c r="E21" s="10"/>
      <c r="F21" s="10"/>
    </row>
    <row r="22" spans="1:7" x14ac:dyDescent="0.25">
      <c r="A22" s="6">
        <v>320</v>
      </c>
      <c r="B22" s="145" t="s">
        <v>368</v>
      </c>
      <c r="C22" s="49"/>
      <c r="D22" s="49"/>
      <c r="E22" s="8">
        <f>'Exhibit 4'!G21</f>
        <v>0</v>
      </c>
      <c r="F22" s="8">
        <f>+E22-D22</f>
        <v>0</v>
      </c>
    </row>
    <row r="23" spans="1:7" x14ac:dyDescent="0.25">
      <c r="B23" s="145"/>
      <c r="C23" s="8"/>
      <c r="D23" s="8"/>
      <c r="E23" s="8"/>
      <c r="F23" s="8"/>
    </row>
    <row r="24" spans="1:7" x14ac:dyDescent="0.25">
      <c r="A24" s="6">
        <v>330</v>
      </c>
      <c r="B24" s="145" t="s">
        <v>369</v>
      </c>
      <c r="C24" s="10"/>
      <c r="D24" s="10"/>
      <c r="E24" s="10"/>
      <c r="F24" s="10"/>
    </row>
    <row r="25" spans="1:7" x14ac:dyDescent="0.25">
      <c r="A25" s="6">
        <v>331</v>
      </c>
      <c r="B25" s="32" t="s">
        <v>370</v>
      </c>
      <c r="C25" s="49"/>
      <c r="D25" s="49"/>
      <c r="E25" s="8">
        <f>'Exhibit 4'!G24</f>
        <v>0</v>
      </c>
      <c r="F25" s="8">
        <f>+E25-D25</f>
        <v>0</v>
      </c>
    </row>
    <row r="26" spans="1:7" x14ac:dyDescent="0.25">
      <c r="A26" s="6">
        <v>332</v>
      </c>
      <c r="B26" s="32" t="s">
        <v>371</v>
      </c>
      <c r="C26" s="49"/>
      <c r="D26" s="49"/>
      <c r="E26" s="8">
        <f>'Exhibit 4'!G25</f>
        <v>0</v>
      </c>
      <c r="F26" s="8">
        <f>+E26-D26</f>
        <v>0</v>
      </c>
    </row>
    <row r="27" spans="1:7" x14ac:dyDescent="0.25">
      <c r="A27" s="6">
        <v>333</v>
      </c>
      <c r="B27" s="32" t="s">
        <v>372</v>
      </c>
      <c r="C27" s="49"/>
      <c r="D27" s="49"/>
      <c r="E27" s="8">
        <f>'Exhibit 4'!G26</f>
        <v>0</v>
      </c>
      <c r="F27" s="8">
        <f>+E27-D27</f>
        <v>0</v>
      </c>
    </row>
    <row r="28" spans="1:7" x14ac:dyDescent="0.25">
      <c r="A28" s="6">
        <v>334</v>
      </c>
      <c r="B28" s="32" t="s">
        <v>373</v>
      </c>
      <c r="C28" s="49"/>
      <c r="D28" s="49"/>
      <c r="E28" s="8">
        <f>'Exhibit 4'!G27</f>
        <v>0</v>
      </c>
      <c r="F28" s="8">
        <f>+E28-D28</f>
        <v>0</v>
      </c>
    </row>
    <row r="29" spans="1:7" x14ac:dyDescent="0.25">
      <c r="A29" s="6">
        <v>335</v>
      </c>
      <c r="B29" s="32" t="s">
        <v>374</v>
      </c>
      <c r="C29" s="8"/>
      <c r="D29" s="8"/>
      <c r="E29" s="8"/>
      <c r="F29" s="8"/>
    </row>
    <row r="30" spans="1:7" x14ac:dyDescent="0.25">
      <c r="A30" s="6">
        <v>335.01</v>
      </c>
      <c r="B30" s="96" t="s">
        <v>375</v>
      </c>
      <c r="C30" s="49"/>
      <c r="D30" s="49"/>
      <c r="E30" s="8">
        <f>'Exhibit 4'!G29</f>
        <v>0</v>
      </c>
      <c r="F30" s="8">
        <f t="shared" ref="F30:F38" si="1">+E30-D30</f>
        <v>0</v>
      </c>
    </row>
    <row r="31" spans="1:7" x14ac:dyDescent="0.25">
      <c r="A31" s="6">
        <v>335.02</v>
      </c>
      <c r="B31" s="96" t="s">
        <v>376</v>
      </c>
      <c r="C31" s="49"/>
      <c r="D31" s="49"/>
      <c r="E31" s="8">
        <f>'Exhibit 4'!G30</f>
        <v>0</v>
      </c>
      <c r="F31" s="8">
        <f t="shared" si="1"/>
        <v>0</v>
      </c>
    </row>
    <row r="32" spans="1:7" x14ac:dyDescent="0.25">
      <c r="A32" s="6">
        <v>335.03</v>
      </c>
      <c r="B32" s="96" t="s">
        <v>377</v>
      </c>
      <c r="C32" s="49"/>
      <c r="D32" s="49"/>
      <c r="E32" s="8">
        <f>'Exhibit 4'!G31</f>
        <v>0</v>
      </c>
      <c r="F32" s="8">
        <f t="shared" si="1"/>
        <v>0</v>
      </c>
    </row>
    <row r="33" spans="1:6" x14ac:dyDescent="0.25">
      <c r="A33" s="6">
        <v>335.04</v>
      </c>
      <c r="B33" s="96" t="s">
        <v>378</v>
      </c>
      <c r="C33" s="49"/>
      <c r="D33" s="49"/>
      <c r="E33" s="8">
        <f>'Exhibit 4'!G32</f>
        <v>0</v>
      </c>
      <c r="F33" s="8">
        <f t="shared" si="1"/>
        <v>0</v>
      </c>
    </row>
    <row r="34" spans="1:6" x14ac:dyDescent="0.25">
      <c r="A34" s="6">
        <v>335.06</v>
      </c>
      <c r="B34" s="96" t="s">
        <v>379</v>
      </c>
      <c r="C34" s="49"/>
      <c r="D34" s="49"/>
      <c r="E34" s="8">
        <f>'Exhibit 4'!G33</f>
        <v>0</v>
      </c>
      <c r="F34" s="8">
        <f t="shared" si="1"/>
        <v>0</v>
      </c>
    </row>
    <row r="35" spans="1:6" x14ac:dyDescent="0.25">
      <c r="A35" s="6">
        <v>335.08</v>
      </c>
      <c r="B35" s="96" t="s">
        <v>380</v>
      </c>
      <c r="C35" s="49"/>
      <c r="D35" s="49"/>
      <c r="E35" s="8">
        <f>'Exhibit 4'!G34</f>
        <v>0</v>
      </c>
      <c r="F35" s="8">
        <f t="shared" si="1"/>
        <v>0</v>
      </c>
    </row>
    <row r="36" spans="1:6" x14ac:dyDescent="0.25">
      <c r="A36" s="6">
        <v>335.09</v>
      </c>
      <c r="B36" s="37" t="s">
        <v>593</v>
      </c>
      <c r="C36" s="49"/>
      <c r="D36" s="49"/>
      <c r="E36" s="8">
        <f>'Exhibit 4'!G35</f>
        <v>0</v>
      </c>
      <c r="F36" s="8">
        <f t="shared" si="1"/>
        <v>0</v>
      </c>
    </row>
    <row r="37" spans="1:6" x14ac:dyDescent="0.25">
      <c r="A37" s="144">
        <v>335.2</v>
      </c>
      <c r="B37" s="96" t="s">
        <v>3</v>
      </c>
      <c r="C37" s="49"/>
      <c r="D37" s="49"/>
      <c r="E37" s="8">
        <f>'Exhibit 4'!G36</f>
        <v>0</v>
      </c>
      <c r="F37" s="8">
        <f t="shared" si="1"/>
        <v>0</v>
      </c>
    </row>
    <row r="38" spans="1:6" x14ac:dyDescent="0.25">
      <c r="A38" s="6">
        <v>336</v>
      </c>
      <c r="B38" s="32" t="s">
        <v>382</v>
      </c>
      <c r="C38" s="49"/>
      <c r="D38" s="49"/>
      <c r="E38" s="8">
        <f>'Exhibit 4'!G37</f>
        <v>0</v>
      </c>
      <c r="F38" s="8">
        <f t="shared" si="1"/>
        <v>0</v>
      </c>
    </row>
    <row r="39" spans="1:6" x14ac:dyDescent="0.25">
      <c r="A39" s="6">
        <v>338</v>
      </c>
      <c r="B39" s="32" t="s">
        <v>383</v>
      </c>
      <c r="C39" s="125"/>
      <c r="D39" s="125"/>
      <c r="E39" s="8"/>
      <c r="F39" s="8"/>
    </row>
    <row r="40" spans="1:6" x14ac:dyDescent="0.25">
      <c r="A40" s="6">
        <v>338.01</v>
      </c>
      <c r="B40" s="96" t="s">
        <v>384</v>
      </c>
      <c r="C40" s="49"/>
      <c r="D40" s="49"/>
      <c r="E40" s="8">
        <f>'Exhibit 4'!G39</f>
        <v>0</v>
      </c>
      <c r="F40" s="8">
        <f>+E40-D40</f>
        <v>0</v>
      </c>
    </row>
    <row r="41" spans="1:6" x14ac:dyDescent="0.25">
      <c r="A41" s="6">
        <v>338.02</v>
      </c>
      <c r="B41" s="96" t="s">
        <v>385</v>
      </c>
      <c r="C41" s="49"/>
      <c r="D41" s="49"/>
      <c r="E41" s="8">
        <f>'Exhibit 4'!G40</f>
        <v>0</v>
      </c>
      <c r="F41" s="8">
        <f>+E41-D41</f>
        <v>0</v>
      </c>
    </row>
    <row r="42" spans="1:6" x14ac:dyDescent="0.25">
      <c r="A42" s="6">
        <v>338.03</v>
      </c>
      <c r="B42" s="96" t="s">
        <v>386</v>
      </c>
      <c r="C42" s="49"/>
      <c r="D42" s="49"/>
      <c r="E42" s="8">
        <f>'Exhibit 4'!G41</f>
        <v>0</v>
      </c>
      <c r="F42" s="8">
        <f>+E42-D42</f>
        <v>0</v>
      </c>
    </row>
    <row r="43" spans="1:6" x14ac:dyDescent="0.25">
      <c r="A43" s="6">
        <v>338.99</v>
      </c>
      <c r="B43" s="96" t="s">
        <v>3</v>
      </c>
      <c r="C43" s="49"/>
      <c r="D43" s="49"/>
      <c r="E43" s="8">
        <f>'Exhibit 4'!G42</f>
        <v>0</v>
      </c>
      <c r="F43" s="8">
        <f>+E43-D43</f>
        <v>0</v>
      </c>
    </row>
    <row r="44" spans="1:6" x14ac:dyDescent="0.25">
      <c r="A44" s="6">
        <v>339</v>
      </c>
      <c r="B44" s="32" t="s">
        <v>387</v>
      </c>
      <c r="C44" s="50"/>
      <c r="D44" s="50"/>
      <c r="E44" s="8">
        <f>'Exhibit 4'!G43</f>
        <v>0</v>
      </c>
      <c r="F44" s="9">
        <f>+E44-D44</f>
        <v>0</v>
      </c>
    </row>
    <row r="45" spans="1:6" x14ac:dyDescent="0.25">
      <c r="B45" s="6" t="s">
        <v>388</v>
      </c>
      <c r="C45" s="9">
        <f>+SUM(C25:C44)</f>
        <v>0</v>
      </c>
      <c r="D45" s="9">
        <f>+SUM(D25:D44)</f>
        <v>0</v>
      </c>
      <c r="E45" s="16">
        <f>+SUM(E25:E44)</f>
        <v>0</v>
      </c>
      <c r="F45" s="16">
        <f>+SUM(F25:F44)</f>
        <v>0</v>
      </c>
    </row>
    <row r="46" spans="1:6" x14ac:dyDescent="0.25">
      <c r="C46" s="10"/>
      <c r="D46" s="10"/>
      <c r="E46" s="10"/>
      <c r="F46" s="10"/>
    </row>
    <row r="47" spans="1:6" x14ac:dyDescent="0.25">
      <c r="A47" s="6">
        <v>340</v>
      </c>
      <c r="B47" s="6" t="s">
        <v>389</v>
      </c>
      <c r="C47" s="10"/>
      <c r="D47" s="10"/>
      <c r="E47" s="10"/>
      <c r="F47" s="10"/>
    </row>
    <row r="48" spans="1:6" x14ac:dyDescent="0.25">
      <c r="A48" s="6">
        <v>341</v>
      </c>
      <c r="B48" s="32" t="s">
        <v>390</v>
      </c>
      <c r="C48" s="49"/>
      <c r="D48" s="49"/>
      <c r="E48" s="8">
        <f>'Exhibit 4'!G47</f>
        <v>0</v>
      </c>
      <c r="F48" s="8">
        <f t="shared" ref="F48:F56" si="2">+E48-D48</f>
        <v>0</v>
      </c>
    </row>
    <row r="49" spans="1:6" x14ac:dyDescent="0.25">
      <c r="A49" s="6">
        <v>342</v>
      </c>
      <c r="B49" s="32" t="s">
        <v>391</v>
      </c>
      <c r="C49" s="49"/>
      <c r="D49" s="49"/>
      <c r="E49" s="8">
        <f>'Exhibit 4'!G48</f>
        <v>0</v>
      </c>
      <c r="F49" s="8">
        <f t="shared" si="2"/>
        <v>0</v>
      </c>
    </row>
    <row r="50" spans="1:6" x14ac:dyDescent="0.25">
      <c r="A50" s="6">
        <v>343</v>
      </c>
      <c r="B50" s="32" t="s">
        <v>392</v>
      </c>
      <c r="C50" s="49"/>
      <c r="D50" s="49"/>
      <c r="E50" s="8">
        <f>'Exhibit 4'!G49</f>
        <v>0</v>
      </c>
      <c r="F50" s="8">
        <f t="shared" si="2"/>
        <v>0</v>
      </c>
    </row>
    <row r="51" spans="1:6" x14ac:dyDescent="0.25">
      <c r="A51" s="6">
        <v>344</v>
      </c>
      <c r="B51" s="32" t="s">
        <v>393</v>
      </c>
      <c r="C51" s="49"/>
      <c r="D51" s="49"/>
      <c r="E51" s="8">
        <f>'Exhibit 4'!G50</f>
        <v>0</v>
      </c>
      <c r="F51" s="8">
        <f t="shared" si="2"/>
        <v>0</v>
      </c>
    </row>
    <row r="52" spans="1:6" x14ac:dyDescent="0.25">
      <c r="A52" s="6">
        <v>345</v>
      </c>
      <c r="B52" s="32" t="s">
        <v>394</v>
      </c>
      <c r="C52" s="49"/>
      <c r="D52" s="49"/>
      <c r="E52" s="8">
        <f>'Exhibit 4'!G51</f>
        <v>0</v>
      </c>
      <c r="F52" s="8">
        <f t="shared" si="2"/>
        <v>0</v>
      </c>
    </row>
    <row r="53" spans="1:6" x14ac:dyDescent="0.25">
      <c r="A53" s="6">
        <v>346</v>
      </c>
      <c r="B53" s="32" t="s">
        <v>395</v>
      </c>
      <c r="C53" s="49"/>
      <c r="D53" s="49"/>
      <c r="E53" s="8">
        <f>'Exhibit 4'!G52</f>
        <v>0</v>
      </c>
      <c r="F53" s="8">
        <f t="shared" si="2"/>
        <v>0</v>
      </c>
    </row>
    <row r="54" spans="1:6" x14ac:dyDescent="0.25">
      <c r="A54" s="6">
        <v>347</v>
      </c>
      <c r="B54" s="32" t="s">
        <v>396</v>
      </c>
      <c r="C54" s="49"/>
      <c r="D54" s="49"/>
      <c r="E54" s="8">
        <f>'Exhibit 4'!G53</f>
        <v>0</v>
      </c>
      <c r="F54" s="8">
        <f t="shared" si="2"/>
        <v>0</v>
      </c>
    </row>
    <row r="55" spans="1:6" x14ac:dyDescent="0.25">
      <c r="A55" s="6">
        <v>348</v>
      </c>
      <c r="B55" s="32" t="s">
        <v>397</v>
      </c>
      <c r="C55" s="49"/>
      <c r="D55" s="49"/>
      <c r="E55" s="8">
        <f>'Exhibit 4'!G54</f>
        <v>0</v>
      </c>
      <c r="F55" s="8">
        <f t="shared" si="2"/>
        <v>0</v>
      </c>
    </row>
    <row r="56" spans="1:6" x14ac:dyDescent="0.25">
      <c r="A56" s="6">
        <v>349</v>
      </c>
      <c r="B56" s="32" t="s">
        <v>3</v>
      </c>
      <c r="C56" s="50"/>
      <c r="D56" s="50"/>
      <c r="E56" s="8">
        <f>'Exhibit 4'!G55</f>
        <v>0</v>
      </c>
      <c r="F56" s="9">
        <f t="shared" si="2"/>
        <v>0</v>
      </c>
    </row>
    <row r="57" spans="1:6" x14ac:dyDescent="0.25">
      <c r="B57" s="6" t="s">
        <v>398</v>
      </c>
      <c r="C57" s="9">
        <f>SUM(C48:C56)</f>
        <v>0</v>
      </c>
      <c r="D57" s="9">
        <f>SUM(D48:D56)</f>
        <v>0</v>
      </c>
      <c r="E57" s="16">
        <f>SUM(E48:E56)</f>
        <v>0</v>
      </c>
      <c r="F57" s="16">
        <f>SUM(F48:F56)</f>
        <v>0</v>
      </c>
    </row>
    <row r="58" spans="1:6" x14ac:dyDescent="0.25">
      <c r="C58" s="10"/>
      <c r="D58" s="10"/>
      <c r="E58" s="10"/>
      <c r="F58" s="10"/>
    </row>
    <row r="59" spans="1:6" x14ac:dyDescent="0.25">
      <c r="A59" s="6">
        <v>350</v>
      </c>
      <c r="B59" s="6" t="s">
        <v>400</v>
      </c>
      <c r="C59" s="10"/>
      <c r="D59" s="10"/>
      <c r="E59" s="10"/>
      <c r="F59" s="10"/>
    </row>
    <row r="60" spans="1:6" x14ac:dyDescent="0.25">
      <c r="A60" s="6">
        <v>351</v>
      </c>
      <c r="B60" s="32" t="s">
        <v>401</v>
      </c>
      <c r="C60" s="49"/>
      <c r="D60" s="49"/>
      <c r="E60" s="8">
        <f>'Exhibit 4'!G59</f>
        <v>0</v>
      </c>
      <c r="F60" s="8">
        <f>+E60-D60</f>
        <v>0</v>
      </c>
    </row>
    <row r="61" spans="1:6" x14ac:dyDescent="0.25">
      <c r="A61" s="6">
        <v>352</v>
      </c>
      <c r="B61" s="32" t="s">
        <v>402</v>
      </c>
      <c r="C61" s="49"/>
      <c r="D61" s="49"/>
      <c r="E61" s="8">
        <f>'Exhibit 4'!G60</f>
        <v>0</v>
      </c>
      <c r="F61" s="8">
        <f>+E61-D61</f>
        <v>0</v>
      </c>
    </row>
    <row r="62" spans="1:6" x14ac:dyDescent="0.25">
      <c r="A62" s="6">
        <v>353</v>
      </c>
      <c r="B62" s="32" t="s">
        <v>403</v>
      </c>
      <c r="C62" s="49"/>
      <c r="D62" s="49"/>
      <c r="E62" s="8">
        <f>'Exhibit 4'!G61</f>
        <v>0</v>
      </c>
      <c r="F62" s="8">
        <f>+E62-D62</f>
        <v>0</v>
      </c>
    </row>
    <row r="63" spans="1:6" x14ac:dyDescent="0.25">
      <c r="A63" s="6">
        <v>354</v>
      </c>
      <c r="B63" s="32" t="s">
        <v>404</v>
      </c>
      <c r="C63" s="49"/>
      <c r="D63" s="49"/>
      <c r="E63" s="8">
        <f>'Exhibit 4'!G62</f>
        <v>0</v>
      </c>
      <c r="F63" s="8">
        <f>+E63-D63</f>
        <v>0</v>
      </c>
    </row>
    <row r="64" spans="1:6" x14ac:dyDescent="0.25">
      <c r="A64" s="6">
        <v>359</v>
      </c>
      <c r="B64" s="32" t="s">
        <v>3</v>
      </c>
      <c r="C64" s="50"/>
      <c r="D64" s="50"/>
      <c r="E64" s="8">
        <f>'Exhibit 4'!G63</f>
        <v>0</v>
      </c>
      <c r="F64" s="9">
        <f>+E64-D64</f>
        <v>0</v>
      </c>
    </row>
    <row r="65" spans="1:6" x14ac:dyDescent="0.25">
      <c r="B65" s="6" t="s">
        <v>405</v>
      </c>
      <c r="C65" s="9">
        <f>SUM(C60:C64)</f>
        <v>0</v>
      </c>
      <c r="D65" s="9">
        <f>SUM(D60:D64)</f>
        <v>0</v>
      </c>
      <c r="E65" s="16">
        <f>SUM(E60:E64)</f>
        <v>0</v>
      </c>
      <c r="F65" s="16">
        <f>SUM(F60:F64)</f>
        <v>0</v>
      </c>
    </row>
    <row r="66" spans="1:6" x14ac:dyDescent="0.25">
      <c r="C66" s="10"/>
      <c r="D66" s="10"/>
      <c r="E66" s="10"/>
      <c r="F66" s="10"/>
    </row>
    <row r="67" spans="1:6" x14ac:dyDescent="0.25">
      <c r="A67" s="6">
        <v>360</v>
      </c>
      <c r="B67" s="6" t="s">
        <v>406</v>
      </c>
      <c r="C67" s="10"/>
      <c r="D67" s="10"/>
      <c r="E67" s="10"/>
      <c r="F67" s="10"/>
    </row>
    <row r="68" spans="1:6" x14ac:dyDescent="0.25">
      <c r="A68" s="6">
        <v>361</v>
      </c>
      <c r="B68" s="32" t="s">
        <v>407</v>
      </c>
      <c r="C68" s="49"/>
      <c r="D68" s="49"/>
      <c r="E68" s="8">
        <f>'Exhibit 4'!G67</f>
        <v>0</v>
      </c>
      <c r="F68" s="8">
        <f t="shared" ref="F68:F74" si="3">+E68-D68</f>
        <v>0</v>
      </c>
    </row>
    <row r="69" spans="1:6" x14ac:dyDescent="0.25">
      <c r="A69" s="6">
        <v>362</v>
      </c>
      <c r="B69" s="32" t="s">
        <v>408</v>
      </c>
      <c r="C69" s="49"/>
      <c r="D69" s="49"/>
      <c r="E69" s="8">
        <f>'Exhibit 4'!G68</f>
        <v>0</v>
      </c>
      <c r="F69" s="8">
        <f t="shared" si="3"/>
        <v>0</v>
      </c>
    </row>
    <row r="70" spans="1:6" x14ac:dyDescent="0.25">
      <c r="A70" s="6">
        <v>363</v>
      </c>
      <c r="B70" s="32" t="s">
        <v>409</v>
      </c>
      <c r="C70" s="49"/>
      <c r="D70" s="49"/>
      <c r="E70" s="8">
        <f>'Exhibit 4'!G69</f>
        <v>0</v>
      </c>
      <c r="F70" s="8">
        <f t="shared" si="3"/>
        <v>0</v>
      </c>
    </row>
    <row r="71" spans="1:6" x14ac:dyDescent="0.25">
      <c r="A71" s="6">
        <v>364</v>
      </c>
      <c r="B71" s="32" t="s">
        <v>410</v>
      </c>
      <c r="C71" s="49"/>
      <c r="D71" s="49"/>
      <c r="E71" s="8">
        <f>'Exhibit 4'!G70</f>
        <v>0</v>
      </c>
      <c r="F71" s="8">
        <f t="shared" si="3"/>
        <v>0</v>
      </c>
    </row>
    <row r="72" spans="1:6" x14ac:dyDescent="0.25">
      <c r="A72" s="6">
        <v>367</v>
      </c>
      <c r="B72" s="32" t="s">
        <v>411</v>
      </c>
      <c r="C72" s="49"/>
      <c r="D72" s="49"/>
      <c r="E72" s="8">
        <f>'Exhibit 4'!G71</f>
        <v>0</v>
      </c>
      <c r="F72" s="8">
        <f t="shared" si="3"/>
        <v>0</v>
      </c>
    </row>
    <row r="73" spans="1:6" x14ac:dyDescent="0.25">
      <c r="A73" s="6">
        <v>368</v>
      </c>
      <c r="B73" s="32" t="s">
        <v>412</v>
      </c>
      <c r="C73" s="49"/>
      <c r="D73" s="49"/>
      <c r="E73" s="8">
        <f>'Exhibit 4'!G72</f>
        <v>0</v>
      </c>
      <c r="F73" s="8">
        <f t="shared" si="3"/>
        <v>0</v>
      </c>
    </row>
    <row r="74" spans="1:6" x14ac:dyDescent="0.25">
      <c r="A74" s="6">
        <v>369</v>
      </c>
      <c r="B74" s="32" t="s">
        <v>3</v>
      </c>
      <c r="C74" s="50"/>
      <c r="D74" s="50"/>
      <c r="E74" s="8">
        <f>'Exhibit 4'!G73</f>
        <v>0</v>
      </c>
      <c r="F74" s="9">
        <f t="shared" si="3"/>
        <v>0</v>
      </c>
    </row>
    <row r="75" spans="1:6" x14ac:dyDescent="0.25">
      <c r="B75" s="6" t="s">
        <v>399</v>
      </c>
      <c r="C75" s="9">
        <f>SUM(C68:C74)</f>
        <v>0</v>
      </c>
      <c r="D75" s="9">
        <f>SUM(D68:D74)</f>
        <v>0</v>
      </c>
      <c r="E75" s="16">
        <f>SUM(E68:E74)</f>
        <v>0</v>
      </c>
      <c r="F75" s="16">
        <f>SUM(F68:F74)</f>
        <v>0</v>
      </c>
    </row>
    <row r="76" spans="1:6" x14ac:dyDescent="0.25">
      <c r="B76" s="6" t="s">
        <v>8</v>
      </c>
      <c r="C76" s="16">
        <f>+C75+C65+C57+C45+C22+C20</f>
        <v>0</v>
      </c>
      <c r="D76" s="16">
        <f>+D75+D65+D57+D45+D22+D20</f>
        <v>0</v>
      </c>
      <c r="E76" s="16">
        <f>+E75+E65+E57+E45+E22+E20</f>
        <v>0</v>
      </c>
      <c r="F76" s="16">
        <f>+F75+F65+F57+F45+F22+F20</f>
        <v>0</v>
      </c>
    </row>
    <row r="77" spans="1:6" x14ac:dyDescent="0.25">
      <c r="C77" s="10"/>
      <c r="D77" s="10"/>
      <c r="E77" s="10"/>
      <c r="F77" s="10"/>
    </row>
    <row r="78" spans="1:6" x14ac:dyDescent="0.25">
      <c r="B78" s="212" t="s">
        <v>775</v>
      </c>
      <c r="C78" s="10"/>
      <c r="D78" s="10"/>
      <c r="E78" s="10"/>
      <c r="F78" s="10"/>
    </row>
    <row r="79" spans="1:6" x14ac:dyDescent="0.25">
      <c r="A79" s="6">
        <v>410</v>
      </c>
      <c r="B79" s="6" t="s">
        <v>413</v>
      </c>
      <c r="C79" s="10"/>
      <c r="D79" s="10"/>
      <c r="E79" s="10"/>
      <c r="F79" s="10"/>
    </row>
    <row r="80" spans="1:6" x14ac:dyDescent="0.25">
      <c r="A80" s="6">
        <v>411</v>
      </c>
      <c r="B80" s="32" t="s">
        <v>414</v>
      </c>
      <c r="C80" s="49"/>
      <c r="D80" s="49"/>
      <c r="E80" s="8">
        <f>'Exhibit 4'!G79</f>
        <v>0</v>
      </c>
      <c r="F80" s="8">
        <f>+D80-E80</f>
        <v>0</v>
      </c>
    </row>
    <row r="81" spans="1:6" x14ac:dyDescent="0.25">
      <c r="A81" s="6">
        <v>411.5</v>
      </c>
      <c r="B81" s="32" t="s">
        <v>776</v>
      </c>
      <c r="C81" s="125"/>
      <c r="D81" s="125"/>
      <c r="E81" s="8"/>
      <c r="F81" s="8"/>
    </row>
    <row r="82" spans="1:6" x14ac:dyDescent="0.25">
      <c r="B82" s="96" t="s">
        <v>777</v>
      </c>
      <c r="C82" s="125"/>
      <c r="D82" s="125"/>
      <c r="E82" s="8"/>
      <c r="F82" s="8">
        <f>+D81+D82</f>
        <v>0</v>
      </c>
    </row>
    <row r="83" spans="1:6" x14ac:dyDescent="0.25">
      <c r="A83" s="6">
        <v>412</v>
      </c>
      <c r="B83" s="32" t="s">
        <v>415</v>
      </c>
      <c r="C83" s="49"/>
      <c r="D83" s="49"/>
      <c r="E83" s="8">
        <f>'Exhibit 4'!G80</f>
        <v>0</v>
      </c>
      <c r="F83" s="8">
        <f>+D83-E83</f>
        <v>0</v>
      </c>
    </row>
    <row r="84" spans="1:6" x14ac:dyDescent="0.25">
      <c r="A84" s="6">
        <v>413</v>
      </c>
      <c r="B84" s="32" t="s">
        <v>416</v>
      </c>
      <c r="C84" s="49"/>
      <c r="D84" s="49"/>
      <c r="E84" s="8">
        <f>'Exhibit 4'!G81</f>
        <v>0</v>
      </c>
      <c r="F84" s="8">
        <f>+D84-E84</f>
        <v>0</v>
      </c>
    </row>
    <row r="85" spans="1:6" x14ac:dyDescent="0.25">
      <c r="A85" s="6">
        <v>414</v>
      </c>
      <c r="B85" s="146" t="s">
        <v>417</v>
      </c>
      <c r="C85" s="49"/>
      <c r="D85" s="49"/>
      <c r="E85" s="8">
        <f>'Exhibit 4'!G82</f>
        <v>0</v>
      </c>
      <c r="F85" s="8">
        <f>+D85-E85</f>
        <v>0</v>
      </c>
    </row>
    <row r="86" spans="1:6" x14ac:dyDescent="0.25">
      <c r="A86" s="6">
        <v>419</v>
      </c>
      <c r="B86" s="32" t="s">
        <v>3</v>
      </c>
      <c r="C86" s="50"/>
      <c r="D86" s="50"/>
      <c r="E86" s="8">
        <f>'Exhibit 4'!G83</f>
        <v>0</v>
      </c>
      <c r="F86" s="9">
        <f>+D86-E86</f>
        <v>0</v>
      </c>
    </row>
    <row r="87" spans="1:6" x14ac:dyDescent="0.25">
      <c r="B87" s="6" t="s">
        <v>418</v>
      </c>
      <c r="C87" s="9">
        <f>SUM(C80:C86)</f>
        <v>0</v>
      </c>
      <c r="D87" s="9">
        <f>SUM(D80:D86)</f>
        <v>0</v>
      </c>
      <c r="E87" s="16">
        <f>SUM(E80:E86)</f>
        <v>0</v>
      </c>
      <c r="F87" s="16">
        <f>SUM(F80:F86)</f>
        <v>0</v>
      </c>
    </row>
    <row r="88" spans="1:6" x14ac:dyDescent="0.25">
      <c r="C88" s="10"/>
      <c r="D88" s="10"/>
      <c r="E88" s="10"/>
      <c r="F88" s="10"/>
    </row>
    <row r="89" spans="1:6" x14ac:dyDescent="0.25">
      <c r="A89" s="6">
        <v>420</v>
      </c>
      <c r="B89" s="6" t="s">
        <v>419</v>
      </c>
      <c r="C89" s="8"/>
      <c r="D89" s="8"/>
      <c r="E89" s="8"/>
      <c r="F89" s="8"/>
    </row>
    <row r="90" spans="1:6" x14ac:dyDescent="0.25">
      <c r="A90" s="6">
        <v>421</v>
      </c>
      <c r="B90" s="32" t="s">
        <v>420</v>
      </c>
      <c r="C90" s="49"/>
      <c r="D90" s="49"/>
      <c r="E90" s="8">
        <f>'Exhibit 4'!G87</f>
        <v>0</v>
      </c>
      <c r="F90" s="8">
        <f>+D90-E90</f>
        <v>0</v>
      </c>
    </row>
    <row r="91" spans="1:6" x14ac:dyDescent="0.25">
      <c r="A91" s="6">
        <v>422</v>
      </c>
      <c r="B91" s="32" t="s">
        <v>421</v>
      </c>
      <c r="C91" s="49"/>
      <c r="D91" s="49"/>
      <c r="E91" s="8">
        <f>'Exhibit 4'!G88</f>
        <v>0</v>
      </c>
      <c r="F91" s="8">
        <f>+D91-E91</f>
        <v>0</v>
      </c>
    </row>
    <row r="92" spans="1:6" x14ac:dyDescent="0.25">
      <c r="A92" s="6">
        <v>423</v>
      </c>
      <c r="B92" s="32" t="s">
        <v>422</v>
      </c>
      <c r="C92" s="49"/>
      <c r="D92" s="49"/>
      <c r="E92" s="8">
        <f>'Exhibit 4'!G89</f>
        <v>0</v>
      </c>
      <c r="F92" s="8">
        <f>+D92-E92</f>
        <v>0</v>
      </c>
    </row>
    <row r="93" spans="1:6" x14ac:dyDescent="0.25">
      <c r="A93" s="6">
        <v>429</v>
      </c>
      <c r="B93" s="32" t="s">
        <v>423</v>
      </c>
      <c r="C93" s="50"/>
      <c r="D93" s="50"/>
      <c r="E93" s="8">
        <f>'Exhibit 4'!G90</f>
        <v>0</v>
      </c>
      <c r="F93" s="9">
        <f>+D93-E93</f>
        <v>0</v>
      </c>
    </row>
    <row r="94" spans="1:6" x14ac:dyDescent="0.25">
      <c r="B94" s="6" t="s">
        <v>424</v>
      </c>
      <c r="C94" s="9">
        <f>SUM(C90:C93)</f>
        <v>0</v>
      </c>
      <c r="D94" s="9">
        <f>SUM(D90:D93)</f>
        <v>0</v>
      </c>
      <c r="E94" s="16">
        <f>SUM(E90:E93)</f>
        <v>0</v>
      </c>
      <c r="F94" s="16">
        <f>SUM(F90:F93)</f>
        <v>0</v>
      </c>
    </row>
    <row r="95" spans="1:6" x14ac:dyDescent="0.25">
      <c r="C95" s="10"/>
      <c r="D95" s="10"/>
      <c r="E95" s="10"/>
      <c r="F95" s="10"/>
    </row>
    <row r="96" spans="1:6" x14ac:dyDescent="0.25">
      <c r="A96" s="6">
        <v>430</v>
      </c>
      <c r="B96" s="6" t="s">
        <v>425</v>
      </c>
      <c r="C96" s="10"/>
      <c r="D96" s="10"/>
      <c r="E96" s="10"/>
      <c r="F96" s="10"/>
    </row>
    <row r="97" spans="1:6" x14ac:dyDescent="0.25">
      <c r="A97" s="6">
        <v>431</v>
      </c>
      <c r="B97" s="32" t="s">
        <v>392</v>
      </c>
      <c r="C97" s="49"/>
      <c r="D97" s="49"/>
      <c r="E97" s="8">
        <f>'Exhibit 4'!G94</f>
        <v>0</v>
      </c>
      <c r="F97" s="8">
        <f t="shared" ref="F97:F105" si="4">+D97-E97</f>
        <v>0</v>
      </c>
    </row>
    <row r="98" spans="1:6" x14ac:dyDescent="0.25">
      <c r="A98" s="6">
        <v>432</v>
      </c>
      <c r="B98" s="32" t="s">
        <v>393</v>
      </c>
      <c r="C98" s="49"/>
      <c r="D98" s="49"/>
      <c r="E98" s="8">
        <f>'Exhibit 4'!G95</f>
        <v>0</v>
      </c>
      <c r="F98" s="8">
        <f t="shared" si="4"/>
        <v>0</v>
      </c>
    </row>
    <row r="99" spans="1:6" x14ac:dyDescent="0.25">
      <c r="A99" s="6">
        <v>433</v>
      </c>
      <c r="B99" s="32" t="s">
        <v>426</v>
      </c>
      <c r="C99" s="49"/>
      <c r="D99" s="49"/>
      <c r="E99" s="8">
        <f>'Exhibit 4'!G96</f>
        <v>0</v>
      </c>
      <c r="F99" s="8">
        <f t="shared" si="4"/>
        <v>0</v>
      </c>
    </row>
    <row r="100" spans="1:6" x14ac:dyDescent="0.25">
      <c r="A100" s="6">
        <v>434</v>
      </c>
      <c r="B100" s="32" t="s">
        <v>427</v>
      </c>
      <c r="C100" s="49"/>
      <c r="D100" s="49"/>
      <c r="E100" s="8">
        <f>'Exhibit 4'!G97</f>
        <v>0</v>
      </c>
      <c r="F100" s="8">
        <f t="shared" si="4"/>
        <v>0</v>
      </c>
    </row>
    <row r="101" spans="1:6" x14ac:dyDescent="0.25">
      <c r="A101" s="6">
        <v>435</v>
      </c>
      <c r="B101" s="32" t="s">
        <v>428</v>
      </c>
      <c r="C101" s="49"/>
      <c r="D101" s="49"/>
      <c r="E101" s="8">
        <f>'Exhibit 4'!G98</f>
        <v>0</v>
      </c>
      <c r="F101" s="8">
        <f t="shared" si="4"/>
        <v>0</v>
      </c>
    </row>
    <row r="102" spans="1:6" x14ac:dyDescent="0.25">
      <c r="A102" s="6">
        <v>436</v>
      </c>
      <c r="B102" s="32" t="s">
        <v>429</v>
      </c>
      <c r="C102" s="49"/>
      <c r="D102" s="49"/>
      <c r="E102" s="8">
        <f>'Exhibit 4'!G99</f>
        <v>0</v>
      </c>
      <c r="F102" s="8">
        <f t="shared" si="4"/>
        <v>0</v>
      </c>
    </row>
    <row r="103" spans="1:6" x14ac:dyDescent="0.25">
      <c r="A103" s="6">
        <v>437</v>
      </c>
      <c r="B103" s="32" t="s">
        <v>430</v>
      </c>
      <c r="C103" s="49"/>
      <c r="D103" s="49"/>
      <c r="E103" s="8">
        <f>'Exhibit 4'!G100</f>
        <v>0</v>
      </c>
      <c r="F103" s="8">
        <f t="shared" si="4"/>
        <v>0</v>
      </c>
    </row>
    <row r="104" spans="1:6" x14ac:dyDescent="0.25">
      <c r="A104" s="6">
        <v>438</v>
      </c>
      <c r="B104" s="32" t="s">
        <v>431</v>
      </c>
      <c r="C104" s="49"/>
      <c r="D104" s="49"/>
      <c r="E104" s="8">
        <f>'Exhibit 4'!G101</f>
        <v>0</v>
      </c>
      <c r="F104" s="8">
        <f t="shared" si="4"/>
        <v>0</v>
      </c>
    </row>
    <row r="105" spans="1:6" x14ac:dyDescent="0.25">
      <c r="A105" s="6">
        <v>439</v>
      </c>
      <c r="B105" s="32" t="s">
        <v>432</v>
      </c>
      <c r="C105" s="50"/>
      <c r="D105" s="50"/>
      <c r="E105" s="8">
        <f>'Exhibit 4'!G102</f>
        <v>0</v>
      </c>
      <c r="F105" s="9">
        <f t="shared" si="4"/>
        <v>0</v>
      </c>
    </row>
    <row r="106" spans="1:6" x14ac:dyDescent="0.25">
      <c r="B106" s="145" t="s">
        <v>433</v>
      </c>
      <c r="C106" s="9">
        <f>SUM(C97:C105)</f>
        <v>0</v>
      </c>
      <c r="D106" s="9">
        <f>SUM(D97:D105)</f>
        <v>0</v>
      </c>
      <c r="E106" s="16">
        <f>SUM(E97:E105)</f>
        <v>0</v>
      </c>
      <c r="F106" s="16">
        <f>SUM(F97:F105)</f>
        <v>0</v>
      </c>
    </row>
    <row r="107" spans="1:6" x14ac:dyDescent="0.25">
      <c r="C107" s="10"/>
      <c r="D107" s="10"/>
      <c r="E107" s="10"/>
      <c r="F107" s="10"/>
    </row>
    <row r="108" spans="1:6" x14ac:dyDescent="0.25">
      <c r="A108" s="6">
        <v>440</v>
      </c>
      <c r="B108" s="6" t="s">
        <v>434</v>
      </c>
      <c r="C108" s="10"/>
      <c r="D108" s="10"/>
      <c r="E108" s="10"/>
      <c r="F108" s="10"/>
    </row>
    <row r="109" spans="1:6" x14ac:dyDescent="0.25">
      <c r="A109" s="6">
        <v>441</v>
      </c>
      <c r="B109" s="32" t="s">
        <v>394</v>
      </c>
      <c r="C109" s="49"/>
      <c r="D109" s="49"/>
      <c r="E109" s="8">
        <f>'Exhibit 4'!G106</f>
        <v>0</v>
      </c>
      <c r="F109" s="8">
        <f t="shared" ref="F109:F116" si="5">+D109-E109</f>
        <v>0</v>
      </c>
    </row>
    <row r="110" spans="1:6" x14ac:dyDescent="0.25">
      <c r="A110" s="6">
        <v>442</v>
      </c>
      <c r="B110" s="32" t="s">
        <v>435</v>
      </c>
      <c r="C110" s="49"/>
      <c r="D110" s="49"/>
      <c r="E110" s="8">
        <f>'Exhibit 4'!G107</f>
        <v>0</v>
      </c>
      <c r="F110" s="8">
        <f t="shared" si="5"/>
        <v>0</v>
      </c>
    </row>
    <row r="111" spans="1:6" x14ac:dyDescent="0.25">
      <c r="A111" s="6">
        <v>443</v>
      </c>
      <c r="B111" s="32" t="s">
        <v>436</v>
      </c>
      <c r="C111" s="49"/>
      <c r="D111" s="49"/>
      <c r="E111" s="8">
        <f>'Exhibit 4'!G108</f>
        <v>0</v>
      </c>
      <c r="F111" s="8">
        <f t="shared" si="5"/>
        <v>0</v>
      </c>
    </row>
    <row r="112" spans="1:6" x14ac:dyDescent="0.25">
      <c r="A112" s="6">
        <v>444</v>
      </c>
      <c r="B112" s="32" t="s">
        <v>437</v>
      </c>
      <c r="C112" s="49"/>
      <c r="D112" s="49"/>
      <c r="E112" s="8">
        <f>'Exhibit 4'!G109</f>
        <v>0</v>
      </c>
      <c r="F112" s="8">
        <f t="shared" si="5"/>
        <v>0</v>
      </c>
    </row>
    <row r="113" spans="1:6" x14ac:dyDescent="0.25">
      <c r="A113" s="6">
        <v>445</v>
      </c>
      <c r="B113" s="32" t="s">
        <v>438</v>
      </c>
      <c r="C113" s="49"/>
      <c r="D113" s="49"/>
      <c r="E113" s="8">
        <f>'Exhibit 4'!G110</f>
        <v>0</v>
      </c>
      <c r="F113" s="8">
        <f t="shared" si="5"/>
        <v>0</v>
      </c>
    </row>
    <row r="114" spans="1:6" x14ac:dyDescent="0.25">
      <c r="A114" s="6">
        <v>446</v>
      </c>
      <c r="B114" s="32" t="s">
        <v>396</v>
      </c>
      <c r="C114" s="49"/>
      <c r="D114" s="49"/>
      <c r="E114" s="8">
        <f>'Exhibit 4'!G111</f>
        <v>0</v>
      </c>
      <c r="F114" s="8">
        <f t="shared" si="5"/>
        <v>0</v>
      </c>
    </row>
    <row r="115" spans="1:6" x14ac:dyDescent="0.25">
      <c r="A115" s="6">
        <v>447</v>
      </c>
      <c r="B115" s="32" t="s">
        <v>439</v>
      </c>
      <c r="C115" s="49"/>
      <c r="D115" s="49"/>
      <c r="E115" s="8">
        <f>'Exhibit 4'!G112</f>
        <v>0</v>
      </c>
      <c r="F115" s="8">
        <f t="shared" si="5"/>
        <v>0</v>
      </c>
    </row>
    <row r="116" spans="1:6" x14ac:dyDescent="0.25">
      <c r="A116" s="6">
        <v>449</v>
      </c>
      <c r="B116" s="32" t="s">
        <v>3</v>
      </c>
      <c r="C116" s="50"/>
      <c r="D116" s="50"/>
      <c r="E116" s="8">
        <f>'Exhibit 4'!G113</f>
        <v>0</v>
      </c>
      <c r="F116" s="9">
        <f t="shared" si="5"/>
        <v>0</v>
      </c>
    </row>
    <row r="117" spans="1:6" x14ac:dyDescent="0.25">
      <c r="B117" s="6" t="s">
        <v>440</v>
      </c>
      <c r="C117" s="9">
        <f>SUM(C109:C116)</f>
        <v>0</v>
      </c>
      <c r="D117" s="9">
        <f>SUM(D109:D116)</f>
        <v>0</v>
      </c>
      <c r="E117" s="16">
        <f>SUM(E109:E116)</f>
        <v>0</v>
      </c>
      <c r="F117" s="16">
        <f>SUM(F109:F116)</f>
        <v>0</v>
      </c>
    </row>
    <row r="118" spans="1:6" x14ac:dyDescent="0.25">
      <c r="C118" s="10"/>
      <c r="D118" s="10"/>
      <c r="E118" s="10"/>
      <c r="F118" s="10"/>
    </row>
    <row r="119" spans="1:6" x14ac:dyDescent="0.25">
      <c r="A119" s="6">
        <v>450</v>
      </c>
      <c r="B119" s="6" t="s">
        <v>441</v>
      </c>
      <c r="C119" s="10"/>
      <c r="D119" s="10"/>
      <c r="E119" s="10"/>
      <c r="F119" s="10"/>
    </row>
    <row r="120" spans="1:6" x14ac:dyDescent="0.25">
      <c r="A120" s="6">
        <v>451</v>
      </c>
      <c r="B120" s="32" t="s">
        <v>442</v>
      </c>
      <c r="C120" s="49"/>
      <c r="D120" s="49"/>
      <c r="E120" s="8">
        <f>'Exhibit 4'!G117</f>
        <v>0</v>
      </c>
      <c r="F120" s="8">
        <f t="shared" ref="F120:F125" si="6">+D120-E120</f>
        <v>0</v>
      </c>
    </row>
    <row r="121" spans="1:6" x14ac:dyDescent="0.25">
      <c r="A121" s="6">
        <v>452</v>
      </c>
      <c r="B121" s="32" t="s">
        <v>443</v>
      </c>
      <c r="C121" s="49"/>
      <c r="D121" s="49"/>
      <c r="E121" s="8">
        <f>'Exhibit 4'!G118</f>
        <v>0</v>
      </c>
      <c r="F121" s="8">
        <f t="shared" si="6"/>
        <v>0</v>
      </c>
    </row>
    <row r="122" spans="1:6" x14ac:dyDescent="0.25">
      <c r="A122" s="6">
        <v>455</v>
      </c>
      <c r="B122" s="32" t="s">
        <v>444</v>
      </c>
      <c r="C122" s="49"/>
      <c r="D122" s="49"/>
      <c r="E122" s="8">
        <f>'Exhibit 4'!G119</f>
        <v>0</v>
      </c>
      <c r="F122" s="8">
        <f t="shared" si="6"/>
        <v>0</v>
      </c>
    </row>
    <row r="123" spans="1:6" x14ac:dyDescent="0.25">
      <c r="A123" s="6">
        <v>456</v>
      </c>
      <c r="B123" s="32" t="s">
        <v>445</v>
      </c>
      <c r="C123" s="49"/>
      <c r="D123" s="49"/>
      <c r="E123" s="8">
        <f>'Exhibit 4'!G120</f>
        <v>0</v>
      </c>
      <c r="F123" s="8">
        <f t="shared" si="6"/>
        <v>0</v>
      </c>
    </row>
    <row r="124" spans="1:6" x14ac:dyDescent="0.25">
      <c r="A124" s="6">
        <v>457</v>
      </c>
      <c r="B124" s="32" t="s">
        <v>446</v>
      </c>
      <c r="C124" s="49"/>
      <c r="D124" s="49"/>
      <c r="E124" s="8">
        <f>'Exhibit 4'!G121</f>
        <v>0</v>
      </c>
      <c r="F124" s="8">
        <f t="shared" si="6"/>
        <v>0</v>
      </c>
    </row>
    <row r="125" spans="1:6" x14ac:dyDescent="0.25">
      <c r="A125" s="6">
        <v>458</v>
      </c>
      <c r="B125" s="32" t="s">
        <v>447</v>
      </c>
      <c r="C125" s="50"/>
      <c r="D125" s="50"/>
      <c r="E125" s="8">
        <f>'Exhibit 4'!G122</f>
        <v>0</v>
      </c>
      <c r="F125" s="8">
        <f t="shared" si="6"/>
        <v>0</v>
      </c>
    </row>
    <row r="126" spans="1:6" x14ac:dyDescent="0.25">
      <c r="B126" s="6" t="s">
        <v>448</v>
      </c>
      <c r="C126" s="9">
        <f>SUM(C120:C125)</f>
        <v>0</v>
      </c>
      <c r="D126" s="9">
        <f>SUM(D120:D125)</f>
        <v>0</v>
      </c>
      <c r="E126" s="16">
        <f>SUM(E120:E125)</f>
        <v>0</v>
      </c>
      <c r="F126" s="16">
        <f>SUM(F120:F125)</f>
        <v>0</v>
      </c>
    </row>
    <row r="127" spans="1:6" x14ac:dyDescent="0.25">
      <c r="C127" s="10"/>
      <c r="D127" s="10"/>
      <c r="E127" s="10"/>
      <c r="F127" s="10"/>
    </row>
    <row r="128" spans="1:6" x14ac:dyDescent="0.25">
      <c r="A128" s="6">
        <v>460</v>
      </c>
      <c r="B128" s="6" t="s">
        <v>449</v>
      </c>
      <c r="C128" s="10"/>
      <c r="D128" s="10"/>
      <c r="E128" s="10"/>
      <c r="F128" s="10"/>
    </row>
    <row r="129" spans="1:6" x14ac:dyDescent="0.25">
      <c r="A129" s="6">
        <v>463</v>
      </c>
      <c r="B129" s="32" t="s">
        <v>694</v>
      </c>
      <c r="C129" s="49"/>
      <c r="D129" s="49"/>
      <c r="E129" s="8">
        <f>'Exhibit 4'!G126</f>
        <v>0</v>
      </c>
      <c r="F129" s="8">
        <f>+D129-E129</f>
        <v>0</v>
      </c>
    </row>
    <row r="130" spans="1:6" x14ac:dyDescent="0.25">
      <c r="A130" s="6">
        <v>465</v>
      </c>
      <c r="B130" s="32" t="s">
        <v>451</v>
      </c>
      <c r="C130" s="49"/>
      <c r="D130" s="49"/>
      <c r="E130" s="8">
        <f>'Exhibit 4'!G127</f>
        <v>0</v>
      </c>
      <c r="F130" s="8">
        <f>+D130-E130</f>
        <v>0</v>
      </c>
    </row>
    <row r="131" spans="1:6" x14ac:dyDescent="0.25">
      <c r="A131" s="6">
        <v>466</v>
      </c>
      <c r="B131" s="32" t="s">
        <v>452</v>
      </c>
      <c r="C131" s="50"/>
      <c r="D131" s="50"/>
      <c r="E131" s="8">
        <f>'Exhibit 4'!G128</f>
        <v>0</v>
      </c>
      <c r="F131" s="9">
        <f>+D131-E131</f>
        <v>0</v>
      </c>
    </row>
    <row r="132" spans="1:6" x14ac:dyDescent="0.25">
      <c r="B132" s="6" t="s">
        <v>453</v>
      </c>
      <c r="C132" s="16">
        <f>SUM(C129:C131)</f>
        <v>0</v>
      </c>
      <c r="D132" s="16">
        <f>SUM(D129:D131)</f>
        <v>0</v>
      </c>
      <c r="E132" s="16">
        <f>SUM(E129:E131)</f>
        <v>0</v>
      </c>
      <c r="F132" s="16">
        <f>SUM(F129:F131)</f>
        <v>0</v>
      </c>
    </row>
    <row r="133" spans="1:6" x14ac:dyDescent="0.25">
      <c r="C133" s="10"/>
      <c r="D133" s="10"/>
      <c r="E133" s="10"/>
      <c r="F133" s="10"/>
    </row>
    <row r="134" spans="1:6" x14ac:dyDescent="0.25">
      <c r="A134" s="6">
        <v>470</v>
      </c>
      <c r="B134" s="6" t="s">
        <v>454</v>
      </c>
      <c r="C134" s="49"/>
      <c r="D134" s="49"/>
      <c r="E134" s="8">
        <f>'Exhibit 4'!G131</f>
        <v>0</v>
      </c>
      <c r="F134" s="8">
        <f>+D134-E134</f>
        <v>0</v>
      </c>
    </row>
    <row r="135" spans="1:6" x14ac:dyDescent="0.25">
      <c r="C135" s="8"/>
      <c r="D135" s="8"/>
      <c r="E135" s="8"/>
      <c r="F135" s="8"/>
    </row>
    <row r="136" spans="1:6" x14ac:dyDescent="0.25">
      <c r="A136" s="6">
        <v>480</v>
      </c>
      <c r="B136" s="6" t="s">
        <v>455</v>
      </c>
      <c r="C136" s="49"/>
      <c r="D136" s="49"/>
      <c r="E136" s="8">
        <f>'Exhibit 4'!G133</f>
        <v>0</v>
      </c>
      <c r="F136" s="8">
        <f>+D136-E136</f>
        <v>0</v>
      </c>
    </row>
    <row r="137" spans="1:6" x14ac:dyDescent="0.25">
      <c r="C137" s="8"/>
      <c r="D137" s="8"/>
      <c r="E137" s="8"/>
      <c r="F137" s="8"/>
    </row>
    <row r="138" spans="1:6" x14ac:dyDescent="0.25">
      <c r="A138" s="6">
        <v>485</v>
      </c>
      <c r="B138" s="6" t="s">
        <v>456</v>
      </c>
      <c r="C138" s="49"/>
      <c r="D138" s="49"/>
      <c r="E138" s="8">
        <f>'Exhibit 4'!G135</f>
        <v>0</v>
      </c>
      <c r="F138" s="8">
        <f>+D138-E138</f>
        <v>0</v>
      </c>
    </row>
    <row r="139" spans="1:6" x14ac:dyDescent="0.25">
      <c r="C139" s="8"/>
      <c r="D139" s="8"/>
      <c r="E139" s="8"/>
      <c r="F139" s="8"/>
    </row>
    <row r="140" spans="1:6" x14ac:dyDescent="0.25">
      <c r="A140" s="6">
        <v>490</v>
      </c>
      <c r="B140" s="6" t="s">
        <v>457</v>
      </c>
      <c r="C140" s="10"/>
      <c r="D140" s="10"/>
      <c r="E140" s="10"/>
      <c r="F140" s="10"/>
    </row>
    <row r="141" spans="1:6" x14ac:dyDescent="0.25">
      <c r="A141" s="6">
        <v>491</v>
      </c>
      <c r="B141" s="32" t="s">
        <v>695</v>
      </c>
      <c r="C141" s="49"/>
      <c r="D141" s="49"/>
      <c r="E141" s="8">
        <f>'Exhibit 4'!G138</f>
        <v>0</v>
      </c>
      <c r="F141" s="8">
        <f>+D141-E141</f>
        <v>0</v>
      </c>
    </row>
    <row r="142" spans="1:6" x14ac:dyDescent="0.25">
      <c r="A142" s="6">
        <v>492</v>
      </c>
      <c r="B142" s="32" t="s">
        <v>459</v>
      </c>
      <c r="C142" s="49"/>
      <c r="D142" s="49"/>
      <c r="E142" s="8">
        <f>'Exhibit 4'!G139</f>
        <v>0</v>
      </c>
      <c r="F142" s="8">
        <f>+D142-E142</f>
        <v>0</v>
      </c>
    </row>
    <row r="143" spans="1:6" x14ac:dyDescent="0.25">
      <c r="A143" s="6">
        <v>493</v>
      </c>
      <c r="B143" s="32" t="s">
        <v>460</v>
      </c>
      <c r="C143" s="50"/>
      <c r="D143" s="50"/>
      <c r="E143" s="8">
        <f>'Exhibit 4'!G140</f>
        <v>0</v>
      </c>
      <c r="F143" s="9">
        <f>+D143-E143</f>
        <v>0</v>
      </c>
    </row>
    <row r="144" spans="1:6" x14ac:dyDescent="0.25">
      <c r="B144" s="6" t="s">
        <v>461</v>
      </c>
      <c r="C144" s="9">
        <f>SUM(C141:C143)</f>
        <v>0</v>
      </c>
      <c r="D144" s="9">
        <f>SUM(D141:D143)</f>
        <v>0</v>
      </c>
      <c r="E144" s="16">
        <f>SUM(E141:E143)</f>
        <v>0</v>
      </c>
      <c r="F144" s="16">
        <f>SUM(F141:F143)</f>
        <v>0</v>
      </c>
    </row>
    <row r="145" spans="1:6" x14ac:dyDescent="0.25">
      <c r="B145" s="6" t="s">
        <v>10</v>
      </c>
      <c r="C145" s="16">
        <f>+C144+C138+C136+C134+C132+C126+C117+C106+C94+C87</f>
        <v>0</v>
      </c>
      <c r="D145" s="16">
        <f>+D144+D138+D136+D134+D132+D126+D117+D106+D94+D87</f>
        <v>0</v>
      </c>
      <c r="E145" s="16">
        <f>+E144+E138+E136+E134+E132+E126+E117+E106+E94+E87</f>
        <v>0</v>
      </c>
      <c r="F145" s="16">
        <f>+F144+F138+F136+F134+F132+F126+F117+F106+F94+F87</f>
        <v>0</v>
      </c>
    </row>
    <row r="146" spans="1:6" x14ac:dyDescent="0.25">
      <c r="B146" s="6" t="s">
        <v>357</v>
      </c>
      <c r="C146" s="16">
        <f>+C76-C145</f>
        <v>0</v>
      </c>
      <c r="D146" s="16">
        <f>+D76-D145</f>
        <v>0</v>
      </c>
      <c r="E146" s="16">
        <f>+E76-E145</f>
        <v>0</v>
      </c>
      <c r="F146" s="16">
        <f>+F76+F145</f>
        <v>0</v>
      </c>
    </row>
    <row r="147" spans="1:6" x14ac:dyDescent="0.25">
      <c r="C147" s="10"/>
      <c r="D147" s="10"/>
      <c r="E147" s="10"/>
      <c r="F147" s="10"/>
    </row>
    <row r="148" spans="1:6" x14ac:dyDescent="0.25">
      <c r="B148" s="212" t="s">
        <v>11</v>
      </c>
      <c r="C148" s="10"/>
      <c r="D148" s="10"/>
      <c r="E148" s="10"/>
      <c r="F148" s="10"/>
    </row>
    <row r="149" spans="1:6" x14ac:dyDescent="0.25">
      <c r="A149" s="6">
        <v>391.01</v>
      </c>
      <c r="B149" s="32" t="s">
        <v>462</v>
      </c>
      <c r="C149" s="49"/>
      <c r="D149" s="49"/>
      <c r="E149" s="8">
        <f>'Exhibit 4'!G146</f>
        <v>0</v>
      </c>
      <c r="F149" s="8">
        <f t="shared" ref="F149:F155" si="7">+E149-D149</f>
        <v>0</v>
      </c>
    </row>
    <row r="150" spans="1:6" x14ac:dyDescent="0.25">
      <c r="A150" s="6">
        <v>511</v>
      </c>
      <c r="B150" s="32" t="s">
        <v>463</v>
      </c>
      <c r="C150" s="49"/>
      <c r="D150" s="49"/>
      <c r="E150" s="8">
        <f>'Exhibit 4'!G147</f>
        <v>0</v>
      </c>
      <c r="F150" s="8">
        <f t="shared" si="7"/>
        <v>0</v>
      </c>
    </row>
    <row r="151" spans="1:6" x14ac:dyDescent="0.25">
      <c r="A151" s="6">
        <v>512</v>
      </c>
      <c r="B151" s="32" t="s">
        <v>806</v>
      </c>
      <c r="C151" s="49"/>
      <c r="D151" s="49"/>
      <c r="E151" s="8">
        <f>'Exhibit 4'!G148</f>
        <v>0</v>
      </c>
      <c r="F151" s="8">
        <f t="shared" si="7"/>
        <v>0</v>
      </c>
    </row>
    <row r="152" spans="1:6" x14ac:dyDescent="0.25">
      <c r="A152" s="6">
        <v>513</v>
      </c>
      <c r="B152" s="32" t="s">
        <v>464</v>
      </c>
      <c r="C152" s="49"/>
      <c r="D152" s="49"/>
      <c r="E152" s="8">
        <f>'Exhibit 4'!G149</f>
        <v>0</v>
      </c>
      <c r="F152" s="8">
        <f t="shared" si="7"/>
        <v>0</v>
      </c>
    </row>
    <row r="153" spans="1:6" x14ac:dyDescent="0.25">
      <c r="A153" s="6">
        <v>391.03</v>
      </c>
      <c r="B153" s="32" t="s">
        <v>465</v>
      </c>
      <c r="C153" s="49"/>
      <c r="D153" s="49"/>
      <c r="E153" s="8">
        <f>'Exhibit 4'!G150</f>
        <v>0</v>
      </c>
      <c r="F153" s="8">
        <f t="shared" si="7"/>
        <v>0</v>
      </c>
    </row>
    <row r="154" spans="1:6" x14ac:dyDescent="0.25">
      <c r="A154" s="6">
        <v>391.04</v>
      </c>
      <c r="B154" s="32" t="s">
        <v>466</v>
      </c>
      <c r="C154" s="49"/>
      <c r="D154" s="49"/>
      <c r="E154" s="8">
        <f>'Exhibit 4'!G151</f>
        <v>0</v>
      </c>
      <c r="F154" s="8">
        <f t="shared" si="7"/>
        <v>0</v>
      </c>
    </row>
    <row r="155" spans="1:6" x14ac:dyDescent="0.25">
      <c r="A155" s="144">
        <v>391.2</v>
      </c>
      <c r="B155" s="32" t="s">
        <v>467</v>
      </c>
      <c r="C155" s="50"/>
      <c r="D155" s="50"/>
      <c r="E155" s="8">
        <f>'Exhibit 4'!G152</f>
        <v>0</v>
      </c>
      <c r="F155" s="8">
        <f t="shared" si="7"/>
        <v>0</v>
      </c>
    </row>
    <row r="156" spans="1:6" x14ac:dyDescent="0.25">
      <c r="B156" s="6" t="s">
        <v>12</v>
      </c>
      <c r="C156" s="9">
        <f>SUM(C149:C155)</f>
        <v>0</v>
      </c>
      <c r="D156" s="9">
        <f>SUM(D149:D155)</f>
        <v>0</v>
      </c>
      <c r="E156" s="16">
        <f>SUM(E149:E155)</f>
        <v>0</v>
      </c>
      <c r="F156" s="16">
        <f>SUM(F149:F155)</f>
        <v>0</v>
      </c>
    </row>
    <row r="157" spans="1:6" x14ac:dyDescent="0.25">
      <c r="C157" s="8"/>
      <c r="D157" s="8"/>
      <c r="E157" s="8"/>
      <c r="F157" s="8"/>
    </row>
    <row r="158" spans="1:6" x14ac:dyDescent="0.25">
      <c r="A158" s="6" t="s">
        <v>13</v>
      </c>
      <c r="B158" s="32" t="s">
        <v>468</v>
      </c>
      <c r="C158" s="49"/>
      <c r="D158" s="49"/>
      <c r="E158" s="8">
        <f>'Exhibit 4'!G155</f>
        <v>0</v>
      </c>
      <c r="F158" s="8">
        <f>+E158-D158</f>
        <v>0</v>
      </c>
    </row>
    <row r="159" spans="1:6" x14ac:dyDescent="0.25">
      <c r="A159" s="6" t="s">
        <v>14</v>
      </c>
      <c r="B159" s="32" t="s">
        <v>469</v>
      </c>
      <c r="C159" s="49"/>
      <c r="D159" s="49"/>
      <c r="E159" s="8">
        <f>'Exhibit 4'!G156</f>
        <v>0</v>
      </c>
      <c r="F159" s="8">
        <f>+E159-D159</f>
        <v>0</v>
      </c>
    </row>
    <row r="160" spans="1:6" x14ac:dyDescent="0.25">
      <c r="B160" s="6" t="s">
        <v>15</v>
      </c>
      <c r="C160" s="16">
        <f>+C159+C158+C156+C146</f>
        <v>0</v>
      </c>
      <c r="D160" s="16">
        <f>+D159+D158+D156+D146</f>
        <v>0</v>
      </c>
      <c r="E160" s="16">
        <f>+E159+E158+E156+E146</f>
        <v>0</v>
      </c>
      <c r="F160" s="16">
        <f>+F159+F158+F156+F146</f>
        <v>0</v>
      </c>
    </row>
    <row r="161" spans="2:6" x14ac:dyDescent="0.25">
      <c r="C161" s="8"/>
      <c r="D161" s="8"/>
      <c r="E161" s="8"/>
      <c r="F161" s="8"/>
    </row>
    <row r="162" spans="2:6" x14ac:dyDescent="0.25">
      <c r="B162" s="6" t="s">
        <v>1054</v>
      </c>
      <c r="C162" s="8">
        <f>'Exhibit 4'!G159</f>
        <v>0</v>
      </c>
      <c r="D162" s="8">
        <f>'Exhibit 4'!G159</f>
        <v>0</v>
      </c>
      <c r="E162" s="8">
        <f>'Exhibit 4'!G159</f>
        <v>0</v>
      </c>
      <c r="F162" s="8">
        <f>+E162-D162</f>
        <v>0</v>
      </c>
    </row>
    <row r="163" spans="2:6" x14ac:dyDescent="0.25">
      <c r="B163" s="6" t="s">
        <v>1055</v>
      </c>
      <c r="C163" s="125"/>
      <c r="D163" s="125"/>
      <c r="E163" s="8"/>
      <c r="F163" s="8"/>
    </row>
    <row r="164" spans="2:6" x14ac:dyDescent="0.25">
      <c r="B164" s="195" t="str">
        <f>IF(ISBLANK('Exhibit 4'!B161),"",'Exhibit 4'!B161)</f>
        <v/>
      </c>
      <c r="C164" s="8">
        <f>'Exhibit 4'!G161</f>
        <v>0</v>
      </c>
      <c r="D164" s="8">
        <f>'Exhibit 4'!G161</f>
        <v>0</v>
      </c>
      <c r="E164" s="8">
        <f>'Exhibit 4'!G161</f>
        <v>0</v>
      </c>
      <c r="F164" s="8">
        <f>+E164-D164</f>
        <v>0</v>
      </c>
    </row>
    <row r="165" spans="2:6" x14ac:dyDescent="0.25">
      <c r="B165" s="195" t="str">
        <f>IF(ISBLANK('Exhibit 4'!B162),"",'Exhibit 4'!B162)</f>
        <v/>
      </c>
      <c r="C165" s="9">
        <f>'Exhibit 4'!G162</f>
        <v>0</v>
      </c>
      <c r="D165" s="9">
        <f>'Exhibit 4'!G162</f>
        <v>0</v>
      </c>
      <c r="E165" s="9">
        <f>'Exhibit 4'!G162</f>
        <v>0</v>
      </c>
      <c r="F165" s="9">
        <f>+E165-D165</f>
        <v>0</v>
      </c>
    </row>
    <row r="166" spans="2:6" x14ac:dyDescent="0.25">
      <c r="B166" s="6" t="s">
        <v>1056</v>
      </c>
      <c r="C166" s="9">
        <f>+C165+C164+C162</f>
        <v>0</v>
      </c>
      <c r="D166" s="9">
        <f>+D165+D164+D162</f>
        <v>0</v>
      </c>
      <c r="E166" s="9">
        <f>+E165+E164+E162</f>
        <v>0</v>
      </c>
      <c r="F166" s="9">
        <f>+F165+F164+F162</f>
        <v>0</v>
      </c>
    </row>
    <row r="167" spans="2:6" ht="15.75" thickBot="1" x14ac:dyDescent="0.3">
      <c r="B167" s="6" t="s">
        <v>16</v>
      </c>
      <c r="C167" s="12">
        <f>+C166+C160</f>
        <v>0</v>
      </c>
      <c r="D167" s="12">
        <f>+D166+D160</f>
        <v>0</v>
      </c>
      <c r="E167" s="12">
        <f>+E166+E160</f>
        <v>0</v>
      </c>
      <c r="F167" s="12">
        <f>+F166+F160</f>
        <v>0</v>
      </c>
    </row>
    <row r="168" spans="2:6" ht="15.75" thickTop="1" x14ac:dyDescent="0.25">
      <c r="C168" s="10"/>
      <c r="D168" s="10"/>
      <c r="E168" s="10"/>
      <c r="F168" s="10"/>
    </row>
    <row r="169" spans="2:6" x14ac:dyDescent="0.25">
      <c r="C169" s="10"/>
      <c r="D169" s="10"/>
      <c r="E169" s="10"/>
      <c r="F169" s="10"/>
    </row>
    <row r="170" spans="2:6" x14ac:dyDescent="0.25">
      <c r="C170" s="10"/>
      <c r="D170" s="10"/>
      <c r="E170" s="10"/>
      <c r="F170" s="10"/>
    </row>
    <row r="171" spans="2:6" x14ac:dyDescent="0.25">
      <c r="C171" s="10"/>
      <c r="D171" s="10"/>
      <c r="E171" s="10"/>
      <c r="F171" s="10"/>
    </row>
    <row r="172" spans="2:6" x14ac:dyDescent="0.25">
      <c r="C172" s="10"/>
      <c r="D172" s="10"/>
      <c r="E172" s="10"/>
      <c r="F172" s="10"/>
    </row>
    <row r="173" spans="2:6" x14ac:dyDescent="0.25">
      <c r="C173" s="10"/>
      <c r="D173" s="10"/>
      <c r="E173" s="10"/>
      <c r="F173" s="10"/>
    </row>
    <row r="174" spans="2:6" x14ac:dyDescent="0.25">
      <c r="C174" s="10"/>
      <c r="D174" s="10"/>
      <c r="E174" s="10"/>
      <c r="F174" s="10"/>
    </row>
    <row r="175" spans="2:6" x14ac:dyDescent="0.25">
      <c r="B175" s="6" t="s">
        <v>17</v>
      </c>
      <c r="C175" s="10"/>
      <c r="D175" s="10"/>
      <c r="E175" s="10"/>
      <c r="F175" s="10"/>
    </row>
    <row r="176" spans="2:6" x14ac:dyDescent="0.25">
      <c r="C176" s="10"/>
      <c r="D176" s="10"/>
      <c r="E176" s="10"/>
      <c r="F176" s="10"/>
    </row>
    <row r="177" spans="3:6" x14ac:dyDescent="0.25">
      <c r="C177" s="10"/>
      <c r="D177" s="10"/>
      <c r="E177" s="10"/>
      <c r="F177" s="10"/>
    </row>
    <row r="178" spans="3:6" x14ac:dyDescent="0.25">
      <c r="C178" s="10"/>
      <c r="D178" s="10"/>
      <c r="E178" s="10"/>
      <c r="F178" s="10"/>
    </row>
    <row r="179" spans="3:6" x14ac:dyDescent="0.25">
      <c r="C179" s="10"/>
      <c r="D179" s="10"/>
      <c r="E179" s="10"/>
      <c r="F179" s="10"/>
    </row>
    <row r="180" spans="3:6" x14ac:dyDescent="0.25">
      <c r="C180" s="10"/>
      <c r="D180" s="10"/>
      <c r="E180" s="10"/>
      <c r="F180" s="10"/>
    </row>
    <row r="181" spans="3:6" x14ac:dyDescent="0.25">
      <c r="C181" s="10"/>
      <c r="D181" s="10"/>
      <c r="E181" s="10"/>
      <c r="F181" s="10"/>
    </row>
    <row r="182" spans="3:6" x14ac:dyDescent="0.25">
      <c r="C182" s="10"/>
      <c r="D182" s="10"/>
      <c r="E182" s="10"/>
      <c r="F182" s="10"/>
    </row>
    <row r="183" spans="3:6" x14ac:dyDescent="0.25">
      <c r="C183" s="10"/>
      <c r="D183" s="10"/>
      <c r="E183" s="10"/>
      <c r="F183" s="10"/>
    </row>
    <row r="184" spans="3:6" x14ac:dyDescent="0.25">
      <c r="C184" s="10"/>
      <c r="D184" s="10"/>
      <c r="E184" s="10"/>
      <c r="F184" s="10"/>
    </row>
    <row r="185" spans="3:6" x14ac:dyDescent="0.25">
      <c r="C185" s="10"/>
      <c r="D185" s="10"/>
      <c r="E185" s="10"/>
      <c r="F185" s="10"/>
    </row>
    <row r="186" spans="3:6" x14ac:dyDescent="0.25">
      <c r="C186" s="10"/>
      <c r="D186" s="10"/>
      <c r="E186" s="10"/>
      <c r="F186" s="10"/>
    </row>
    <row r="187" spans="3:6" x14ac:dyDescent="0.25">
      <c r="C187" s="10"/>
      <c r="D187" s="10"/>
      <c r="E187" s="10"/>
      <c r="F187" s="10"/>
    </row>
    <row r="188" spans="3:6" x14ac:dyDescent="0.25">
      <c r="C188" s="10"/>
      <c r="D188" s="10"/>
      <c r="E188" s="10"/>
      <c r="F188" s="10"/>
    </row>
    <row r="189" spans="3:6" x14ac:dyDescent="0.25">
      <c r="C189" s="10"/>
      <c r="D189" s="10"/>
      <c r="E189" s="10"/>
      <c r="F189" s="10"/>
    </row>
    <row r="190" spans="3:6" x14ac:dyDescent="0.25">
      <c r="C190" s="10"/>
      <c r="D190" s="10"/>
      <c r="E190" s="10"/>
      <c r="F190" s="10"/>
    </row>
    <row r="191" spans="3:6" x14ac:dyDescent="0.25">
      <c r="C191" s="10"/>
      <c r="D191" s="10"/>
      <c r="E191" s="10"/>
      <c r="F191" s="10"/>
    </row>
    <row r="192" spans="3:6" x14ac:dyDescent="0.25">
      <c r="C192" s="10"/>
      <c r="D192" s="10"/>
      <c r="E192" s="10"/>
      <c r="F192" s="10"/>
    </row>
    <row r="193" spans="3:6" x14ac:dyDescent="0.25">
      <c r="C193" s="10"/>
      <c r="D193" s="10"/>
      <c r="E193" s="10"/>
      <c r="F193" s="10"/>
    </row>
    <row r="194" spans="3:6" x14ac:dyDescent="0.25">
      <c r="C194" s="10"/>
      <c r="D194" s="10"/>
      <c r="E194" s="10"/>
      <c r="F194" s="10"/>
    </row>
    <row r="195" spans="3:6" x14ac:dyDescent="0.25">
      <c r="C195" s="10"/>
      <c r="D195" s="10"/>
      <c r="E195" s="10"/>
      <c r="F195" s="10"/>
    </row>
    <row r="196" spans="3:6" x14ac:dyDescent="0.25">
      <c r="C196" s="10"/>
      <c r="D196" s="10"/>
      <c r="E196" s="10"/>
      <c r="F196" s="10"/>
    </row>
    <row r="197" spans="3:6" x14ac:dyDescent="0.25">
      <c r="C197" s="10"/>
      <c r="D197" s="10"/>
      <c r="E197" s="10"/>
      <c r="F197" s="10"/>
    </row>
    <row r="198" spans="3:6" x14ac:dyDescent="0.25">
      <c r="C198" s="10"/>
      <c r="D198" s="10"/>
      <c r="E198" s="10"/>
      <c r="F198" s="10"/>
    </row>
    <row r="199" spans="3:6" x14ac:dyDescent="0.25">
      <c r="C199" s="10"/>
      <c r="D199" s="10"/>
      <c r="E199" s="10"/>
      <c r="F199" s="10"/>
    </row>
    <row r="200" spans="3:6" x14ac:dyDescent="0.25">
      <c r="C200" s="10"/>
      <c r="D200" s="10"/>
      <c r="E200" s="10"/>
      <c r="F200" s="10"/>
    </row>
    <row r="201" spans="3:6" x14ac:dyDescent="0.25">
      <c r="C201" s="10"/>
      <c r="D201" s="10"/>
      <c r="E201" s="10"/>
      <c r="F201" s="10"/>
    </row>
    <row r="202" spans="3:6" x14ac:dyDescent="0.25">
      <c r="C202" s="10"/>
      <c r="D202" s="10"/>
      <c r="E202" s="10"/>
      <c r="F202" s="10"/>
    </row>
    <row r="203" spans="3:6" x14ac:dyDescent="0.25">
      <c r="C203" s="10"/>
      <c r="D203" s="10"/>
      <c r="E203" s="10"/>
      <c r="F203" s="10"/>
    </row>
    <row r="204" spans="3:6" x14ac:dyDescent="0.25">
      <c r="C204" s="10"/>
      <c r="D204" s="10"/>
      <c r="E204" s="10"/>
      <c r="F204" s="10"/>
    </row>
    <row r="205" spans="3:6" x14ac:dyDescent="0.25">
      <c r="C205" s="10"/>
      <c r="D205" s="10"/>
      <c r="E205" s="10"/>
      <c r="F205" s="10"/>
    </row>
    <row r="206" spans="3:6" x14ac:dyDescent="0.25">
      <c r="C206" s="10"/>
      <c r="D206" s="10"/>
      <c r="E206" s="10"/>
      <c r="F206" s="10"/>
    </row>
    <row r="207" spans="3:6" x14ac:dyDescent="0.25">
      <c r="C207" s="10"/>
      <c r="D207" s="10"/>
      <c r="E207" s="10"/>
      <c r="F207" s="10"/>
    </row>
    <row r="208" spans="3:6" x14ac:dyDescent="0.25">
      <c r="C208" s="10"/>
      <c r="D208" s="10"/>
      <c r="E208" s="10"/>
      <c r="F208" s="10"/>
    </row>
    <row r="209" spans="3:6" x14ac:dyDescent="0.25">
      <c r="C209" s="10"/>
      <c r="D209" s="10"/>
      <c r="E209" s="10"/>
      <c r="F209" s="10"/>
    </row>
    <row r="210" spans="3:6" x14ac:dyDescent="0.25">
      <c r="C210" s="10"/>
      <c r="D210" s="10"/>
      <c r="E210" s="10"/>
      <c r="F210" s="10"/>
    </row>
    <row r="211" spans="3:6" x14ac:dyDescent="0.25">
      <c r="C211" s="10"/>
      <c r="D211" s="10"/>
      <c r="E211" s="10"/>
      <c r="F211" s="10"/>
    </row>
    <row r="212" spans="3:6" x14ac:dyDescent="0.25">
      <c r="C212" s="10"/>
      <c r="D212" s="10"/>
      <c r="E212" s="10"/>
      <c r="F212" s="10"/>
    </row>
    <row r="213" spans="3:6" x14ac:dyDescent="0.25">
      <c r="C213" s="10"/>
      <c r="D213" s="10"/>
      <c r="E213" s="10"/>
      <c r="F213" s="10"/>
    </row>
    <row r="214" spans="3:6" x14ac:dyDescent="0.25">
      <c r="C214" s="10"/>
      <c r="D214" s="10"/>
      <c r="E214" s="10"/>
      <c r="F214" s="10"/>
    </row>
    <row r="215" spans="3:6" x14ac:dyDescent="0.25">
      <c r="C215" s="10"/>
      <c r="D215" s="10"/>
      <c r="E215" s="10"/>
      <c r="F215" s="10"/>
    </row>
    <row r="216" spans="3:6" x14ac:dyDescent="0.25">
      <c r="C216" s="10"/>
      <c r="D216" s="10"/>
      <c r="E216" s="10"/>
      <c r="F216" s="10"/>
    </row>
    <row r="217" spans="3:6" x14ac:dyDescent="0.25">
      <c r="C217" s="10"/>
      <c r="D217" s="10"/>
      <c r="E217" s="10"/>
      <c r="F217" s="10"/>
    </row>
    <row r="218" spans="3:6" x14ac:dyDescent="0.25">
      <c r="C218" s="10"/>
      <c r="D218" s="10"/>
      <c r="E218" s="10"/>
      <c r="F218" s="10"/>
    </row>
    <row r="219" spans="3:6" x14ac:dyDescent="0.25">
      <c r="C219" s="10"/>
      <c r="D219" s="10"/>
      <c r="E219" s="10"/>
      <c r="F219" s="10"/>
    </row>
    <row r="220" spans="3:6" x14ac:dyDescent="0.25">
      <c r="C220" s="10"/>
      <c r="D220" s="10"/>
      <c r="E220" s="10"/>
      <c r="F220" s="10"/>
    </row>
    <row r="221" spans="3:6" x14ac:dyDescent="0.25">
      <c r="C221" s="10"/>
      <c r="D221" s="10"/>
      <c r="E221" s="10"/>
      <c r="F221" s="10"/>
    </row>
    <row r="222" spans="3:6" x14ac:dyDescent="0.25">
      <c r="C222" s="10"/>
      <c r="D222" s="10"/>
      <c r="E222" s="10"/>
      <c r="F222" s="10"/>
    </row>
    <row r="223" spans="3:6" x14ac:dyDescent="0.25">
      <c r="C223" s="10"/>
      <c r="D223" s="10"/>
      <c r="E223" s="10"/>
      <c r="F223" s="10"/>
    </row>
    <row r="224" spans="3:6" x14ac:dyDescent="0.25">
      <c r="C224" s="10"/>
      <c r="D224" s="10"/>
      <c r="E224" s="10"/>
      <c r="F224" s="10"/>
    </row>
    <row r="225" spans="3:6" x14ac:dyDescent="0.25">
      <c r="C225" s="10"/>
      <c r="D225" s="10"/>
      <c r="E225" s="10"/>
      <c r="F225" s="10"/>
    </row>
    <row r="226" spans="3:6" x14ac:dyDescent="0.25">
      <c r="C226" s="10"/>
      <c r="D226" s="10"/>
      <c r="E226" s="10"/>
      <c r="F226" s="10"/>
    </row>
    <row r="227" spans="3:6" x14ac:dyDescent="0.25">
      <c r="C227" s="10"/>
      <c r="D227" s="10"/>
      <c r="E227" s="10"/>
      <c r="F227" s="10"/>
    </row>
    <row r="228" spans="3:6" x14ac:dyDescent="0.25">
      <c r="C228" s="10"/>
      <c r="D228" s="10"/>
      <c r="E228" s="10"/>
      <c r="F228" s="10"/>
    </row>
    <row r="229" spans="3:6" x14ac:dyDescent="0.25">
      <c r="C229" s="10"/>
      <c r="D229" s="10"/>
      <c r="E229" s="10"/>
      <c r="F229" s="10"/>
    </row>
    <row r="230" spans="3:6" x14ac:dyDescent="0.25">
      <c r="C230" s="10"/>
      <c r="D230" s="10"/>
      <c r="E230" s="10"/>
      <c r="F230" s="10"/>
    </row>
    <row r="231" spans="3:6" x14ac:dyDescent="0.25">
      <c r="C231" s="10"/>
      <c r="D231" s="10"/>
      <c r="E231" s="10"/>
      <c r="F231" s="10"/>
    </row>
    <row r="232" spans="3:6" x14ac:dyDescent="0.25">
      <c r="C232" s="10"/>
      <c r="D232" s="10"/>
      <c r="E232" s="10"/>
      <c r="F232" s="10"/>
    </row>
    <row r="233" spans="3:6" x14ac:dyDescent="0.25">
      <c r="C233" s="10"/>
      <c r="D233" s="10"/>
      <c r="E233" s="10"/>
      <c r="F233" s="10"/>
    </row>
    <row r="234" spans="3:6" x14ac:dyDescent="0.25">
      <c r="C234" s="10"/>
      <c r="D234" s="10"/>
      <c r="E234" s="10"/>
      <c r="F234" s="10"/>
    </row>
    <row r="235" spans="3:6" x14ac:dyDescent="0.25">
      <c r="C235" s="10"/>
      <c r="D235" s="10"/>
      <c r="E235" s="10"/>
      <c r="F235" s="10"/>
    </row>
    <row r="236" spans="3:6" x14ac:dyDescent="0.25">
      <c r="C236" s="10"/>
      <c r="D236" s="10"/>
      <c r="E236" s="10"/>
      <c r="F236" s="10"/>
    </row>
    <row r="237" spans="3:6" x14ac:dyDescent="0.25">
      <c r="C237" s="10"/>
      <c r="D237" s="10"/>
      <c r="E237" s="10"/>
      <c r="F237" s="10"/>
    </row>
    <row r="238" spans="3:6" x14ac:dyDescent="0.25">
      <c r="C238" s="10"/>
      <c r="D238" s="10"/>
      <c r="E238" s="10"/>
      <c r="F238" s="10"/>
    </row>
    <row r="239" spans="3:6" x14ac:dyDescent="0.25">
      <c r="C239" s="10"/>
      <c r="D239" s="10"/>
      <c r="E239" s="10"/>
      <c r="F239" s="10"/>
    </row>
    <row r="240" spans="3:6" x14ac:dyDescent="0.25">
      <c r="C240" s="10"/>
      <c r="D240" s="10"/>
      <c r="E240" s="10"/>
      <c r="F240" s="10"/>
    </row>
    <row r="241" spans="3:6" x14ac:dyDescent="0.25">
      <c r="C241" s="10"/>
      <c r="D241" s="10"/>
      <c r="E241" s="10"/>
      <c r="F241" s="10"/>
    </row>
    <row r="242" spans="3:6" x14ac:dyDescent="0.25">
      <c r="C242" s="10"/>
      <c r="D242" s="10"/>
      <c r="E242" s="10"/>
      <c r="F242" s="10"/>
    </row>
    <row r="243" spans="3:6" x14ac:dyDescent="0.25">
      <c r="C243" s="10"/>
      <c r="D243" s="10"/>
      <c r="E243" s="10"/>
      <c r="F243" s="10"/>
    </row>
    <row r="244" spans="3:6" x14ac:dyDescent="0.25">
      <c r="C244" s="10"/>
      <c r="D244" s="10"/>
      <c r="E244" s="10"/>
      <c r="F244" s="10"/>
    </row>
    <row r="245" spans="3:6" x14ac:dyDescent="0.25">
      <c r="C245" s="10"/>
      <c r="D245" s="10"/>
      <c r="E245" s="10"/>
      <c r="F245" s="10"/>
    </row>
    <row r="246" spans="3:6" x14ac:dyDescent="0.25">
      <c r="C246" s="10"/>
      <c r="D246" s="10"/>
      <c r="E246" s="10"/>
      <c r="F246" s="10"/>
    </row>
    <row r="247" spans="3:6" x14ac:dyDescent="0.25">
      <c r="C247" s="10"/>
      <c r="D247" s="10"/>
      <c r="E247" s="10"/>
      <c r="F247" s="10"/>
    </row>
    <row r="248" spans="3:6" x14ac:dyDescent="0.25">
      <c r="C248" s="10"/>
      <c r="D248" s="10"/>
      <c r="E248" s="10"/>
      <c r="F248" s="10"/>
    </row>
    <row r="249" spans="3:6" x14ac:dyDescent="0.25">
      <c r="C249" s="10"/>
      <c r="D249" s="10"/>
      <c r="E249" s="10"/>
      <c r="F249" s="10"/>
    </row>
    <row r="250" spans="3:6" x14ac:dyDescent="0.25">
      <c r="C250" s="10"/>
      <c r="D250" s="10"/>
      <c r="E250" s="10"/>
      <c r="F250" s="10"/>
    </row>
    <row r="251" spans="3:6" x14ac:dyDescent="0.25">
      <c r="C251" s="10"/>
      <c r="D251" s="10"/>
      <c r="E251" s="10"/>
      <c r="F251" s="10"/>
    </row>
    <row r="252" spans="3:6" x14ac:dyDescent="0.25">
      <c r="C252" s="10"/>
      <c r="D252" s="10"/>
      <c r="E252" s="10"/>
      <c r="F252" s="10"/>
    </row>
    <row r="253" spans="3:6" x14ac:dyDescent="0.25">
      <c r="C253" s="10"/>
      <c r="D253" s="10"/>
      <c r="E253" s="10"/>
      <c r="F253" s="10"/>
    </row>
    <row r="254" spans="3:6" x14ac:dyDescent="0.25">
      <c r="C254" s="10"/>
      <c r="D254" s="10"/>
      <c r="E254" s="10"/>
      <c r="F254" s="10"/>
    </row>
    <row r="255" spans="3:6" x14ac:dyDescent="0.25">
      <c r="C255" s="10"/>
      <c r="D255" s="10"/>
      <c r="E255" s="10"/>
      <c r="F255" s="10"/>
    </row>
    <row r="256" spans="3:6" x14ac:dyDescent="0.25">
      <c r="C256" s="10"/>
      <c r="D256" s="10"/>
      <c r="E256" s="10"/>
      <c r="F256" s="10"/>
    </row>
    <row r="257" spans="3:6" x14ac:dyDescent="0.25">
      <c r="C257" s="10"/>
      <c r="D257" s="10"/>
      <c r="E257" s="10"/>
      <c r="F257" s="10"/>
    </row>
    <row r="258" spans="3:6" x14ac:dyDescent="0.25">
      <c r="C258" s="10"/>
      <c r="D258" s="10"/>
      <c r="E258" s="10"/>
      <c r="F258" s="10"/>
    </row>
    <row r="259" spans="3:6" x14ac:dyDescent="0.25">
      <c r="C259" s="10"/>
      <c r="D259" s="10"/>
      <c r="E259" s="10"/>
      <c r="F259" s="10"/>
    </row>
    <row r="260" spans="3:6" x14ac:dyDescent="0.25">
      <c r="C260" s="10"/>
      <c r="D260" s="10"/>
      <c r="E260" s="10"/>
      <c r="F260" s="10"/>
    </row>
    <row r="261" spans="3:6" x14ac:dyDescent="0.25">
      <c r="C261" s="10"/>
      <c r="D261" s="10"/>
      <c r="E261" s="10"/>
      <c r="F261" s="10"/>
    </row>
    <row r="262" spans="3:6" x14ac:dyDescent="0.25">
      <c r="C262" s="10"/>
      <c r="D262" s="10"/>
      <c r="E262" s="10"/>
      <c r="F262" s="10"/>
    </row>
    <row r="263" spans="3:6" x14ac:dyDescent="0.25">
      <c r="C263" s="10"/>
      <c r="D263" s="10"/>
      <c r="E263" s="10"/>
      <c r="F263" s="10"/>
    </row>
    <row r="264" spans="3:6" x14ac:dyDescent="0.25">
      <c r="C264" s="10"/>
      <c r="D264" s="10"/>
      <c r="E264" s="10"/>
      <c r="F264" s="10"/>
    </row>
    <row r="265" spans="3:6" x14ac:dyDescent="0.25">
      <c r="C265" s="10"/>
      <c r="D265" s="10"/>
      <c r="E265" s="10"/>
      <c r="F265" s="10"/>
    </row>
    <row r="266" spans="3:6" x14ac:dyDescent="0.25">
      <c r="C266" s="10"/>
      <c r="D266" s="10"/>
      <c r="E266" s="10"/>
      <c r="F266" s="10"/>
    </row>
    <row r="267" spans="3:6" x14ac:dyDescent="0.25">
      <c r="C267" s="10"/>
      <c r="D267" s="10"/>
      <c r="E267" s="10"/>
      <c r="F267" s="10"/>
    </row>
    <row r="268" spans="3:6" x14ac:dyDescent="0.25">
      <c r="C268" s="10"/>
      <c r="D268" s="10"/>
      <c r="E268" s="10"/>
      <c r="F268" s="10"/>
    </row>
    <row r="269" spans="3:6" x14ac:dyDescent="0.25">
      <c r="C269" s="10"/>
      <c r="D269" s="10"/>
      <c r="E269" s="10"/>
      <c r="F269" s="10"/>
    </row>
    <row r="270" spans="3:6" x14ac:dyDescent="0.25">
      <c r="C270" s="10"/>
      <c r="D270" s="10"/>
      <c r="E270" s="10"/>
      <c r="F270" s="10"/>
    </row>
    <row r="271" spans="3:6" x14ac:dyDescent="0.25">
      <c r="C271" s="10"/>
      <c r="D271" s="10"/>
      <c r="E271" s="10"/>
      <c r="F271" s="10"/>
    </row>
    <row r="272" spans="3:6" x14ac:dyDescent="0.25">
      <c r="C272" s="10"/>
      <c r="D272" s="10"/>
      <c r="E272" s="10"/>
      <c r="F272" s="10"/>
    </row>
    <row r="273" spans="3:6" x14ac:dyDescent="0.25">
      <c r="C273" s="10"/>
      <c r="D273" s="10"/>
      <c r="E273" s="10"/>
      <c r="F273" s="10"/>
    </row>
    <row r="274" spans="3:6" x14ac:dyDescent="0.25">
      <c r="C274" s="10"/>
      <c r="D274" s="10"/>
      <c r="E274" s="10"/>
      <c r="F274" s="10"/>
    </row>
    <row r="275" spans="3:6" x14ac:dyDescent="0.25">
      <c r="C275" s="10"/>
      <c r="D275" s="10"/>
      <c r="E275" s="10"/>
      <c r="F275" s="10"/>
    </row>
    <row r="276" spans="3:6" x14ac:dyDescent="0.25">
      <c r="C276" s="10"/>
      <c r="D276" s="10"/>
      <c r="E276" s="10"/>
      <c r="F276" s="10"/>
    </row>
    <row r="277" spans="3:6" x14ac:dyDescent="0.25">
      <c r="C277" s="10"/>
      <c r="D277" s="10"/>
      <c r="E277" s="10"/>
      <c r="F277" s="10"/>
    </row>
    <row r="278" spans="3:6" x14ac:dyDescent="0.25">
      <c r="C278" s="10"/>
      <c r="D278" s="10"/>
      <c r="E278" s="10"/>
      <c r="F278" s="10"/>
    </row>
    <row r="279" spans="3:6" x14ac:dyDescent="0.25">
      <c r="C279" s="10"/>
      <c r="D279" s="10"/>
      <c r="E279" s="10"/>
      <c r="F279" s="10"/>
    </row>
    <row r="280" spans="3:6" x14ac:dyDescent="0.25">
      <c r="C280" s="10"/>
      <c r="D280" s="10"/>
      <c r="E280" s="10"/>
      <c r="F280" s="10"/>
    </row>
    <row r="281" spans="3:6" x14ac:dyDescent="0.25">
      <c r="C281" s="10"/>
      <c r="D281" s="10"/>
      <c r="E281" s="10"/>
      <c r="F281" s="10"/>
    </row>
    <row r="282" spans="3:6" x14ac:dyDescent="0.25">
      <c r="C282" s="10"/>
      <c r="D282" s="10"/>
      <c r="E282" s="10"/>
      <c r="F282" s="10"/>
    </row>
    <row r="283" spans="3:6" x14ac:dyDescent="0.25">
      <c r="C283" s="10"/>
      <c r="D283" s="10"/>
      <c r="E283" s="10"/>
      <c r="F283" s="10"/>
    </row>
    <row r="284" spans="3:6" x14ac:dyDescent="0.25">
      <c r="C284" s="10"/>
      <c r="D284" s="10"/>
      <c r="E284" s="10"/>
      <c r="F284" s="10"/>
    </row>
    <row r="285" spans="3:6" x14ac:dyDescent="0.25">
      <c r="C285" s="10"/>
      <c r="D285" s="10"/>
      <c r="E285" s="10"/>
      <c r="F285" s="10"/>
    </row>
    <row r="286" spans="3:6" x14ac:dyDescent="0.25">
      <c r="C286" s="10"/>
      <c r="D286" s="10"/>
      <c r="E286" s="10"/>
      <c r="F286" s="10"/>
    </row>
    <row r="287" spans="3:6" x14ac:dyDescent="0.25">
      <c r="C287" s="10"/>
      <c r="D287" s="10"/>
      <c r="E287" s="10"/>
      <c r="F287" s="10"/>
    </row>
    <row r="288" spans="3:6" x14ac:dyDescent="0.25">
      <c r="C288" s="10"/>
      <c r="D288" s="10"/>
      <c r="E288" s="10"/>
      <c r="F288" s="10"/>
    </row>
    <row r="289" spans="3:6" x14ac:dyDescent="0.25">
      <c r="C289" s="10"/>
      <c r="D289" s="10"/>
      <c r="E289" s="10"/>
      <c r="F289" s="10"/>
    </row>
    <row r="290" spans="3:6" x14ac:dyDescent="0.25">
      <c r="C290" s="10"/>
      <c r="D290" s="10"/>
      <c r="E290" s="10"/>
      <c r="F290" s="10"/>
    </row>
    <row r="291" spans="3:6" x14ac:dyDescent="0.25">
      <c r="C291" s="10"/>
      <c r="D291" s="10"/>
      <c r="E291" s="10"/>
      <c r="F291" s="10"/>
    </row>
    <row r="292" spans="3:6" x14ac:dyDescent="0.25">
      <c r="C292" s="10"/>
      <c r="D292" s="10"/>
      <c r="E292" s="10"/>
      <c r="F292" s="10"/>
    </row>
    <row r="293" spans="3:6" x14ac:dyDescent="0.25">
      <c r="C293" s="10"/>
      <c r="D293" s="10"/>
      <c r="E293" s="10"/>
      <c r="F293" s="10"/>
    </row>
    <row r="294" spans="3:6" x14ac:dyDescent="0.25">
      <c r="C294" s="10"/>
      <c r="D294" s="10"/>
      <c r="E294" s="10"/>
      <c r="F294" s="10"/>
    </row>
    <row r="295" spans="3:6" x14ac:dyDescent="0.25">
      <c r="C295" s="10"/>
      <c r="D295" s="10"/>
      <c r="E295" s="10"/>
      <c r="F295" s="10"/>
    </row>
    <row r="296" spans="3:6" x14ac:dyDescent="0.25">
      <c r="C296" s="10"/>
      <c r="D296" s="10"/>
      <c r="E296" s="10"/>
      <c r="F296" s="10"/>
    </row>
    <row r="297" spans="3:6" x14ac:dyDescent="0.25">
      <c r="C297" s="10"/>
      <c r="D297" s="10"/>
      <c r="E297" s="10"/>
      <c r="F297" s="10"/>
    </row>
    <row r="298" spans="3:6" x14ac:dyDescent="0.25">
      <c r="C298" s="10"/>
      <c r="D298" s="10"/>
      <c r="E298" s="10"/>
      <c r="F298" s="10"/>
    </row>
    <row r="299" spans="3:6" x14ac:dyDescent="0.25">
      <c r="C299" s="10"/>
      <c r="D299" s="10"/>
      <c r="E299" s="10"/>
      <c r="F299" s="10"/>
    </row>
    <row r="300" spans="3:6" x14ac:dyDescent="0.25">
      <c r="C300" s="10"/>
      <c r="D300" s="10"/>
      <c r="E300" s="10"/>
      <c r="F300" s="10"/>
    </row>
    <row r="301" spans="3:6" x14ac:dyDescent="0.25">
      <c r="C301" s="10"/>
      <c r="D301" s="10"/>
      <c r="E301" s="10"/>
      <c r="F301" s="10"/>
    </row>
    <row r="302" spans="3:6" x14ac:dyDescent="0.25">
      <c r="C302" s="10"/>
      <c r="D302" s="10"/>
      <c r="E302" s="10"/>
      <c r="F302" s="10"/>
    </row>
    <row r="303" spans="3:6" x14ac:dyDescent="0.25">
      <c r="C303" s="10"/>
      <c r="D303" s="10"/>
      <c r="E303" s="10"/>
      <c r="F303" s="10"/>
    </row>
    <row r="304" spans="3:6" x14ac:dyDescent="0.25">
      <c r="C304" s="10"/>
      <c r="D304" s="10"/>
      <c r="E304" s="10"/>
      <c r="F304" s="10"/>
    </row>
    <row r="305" spans="3:6" x14ac:dyDescent="0.25">
      <c r="C305" s="10"/>
      <c r="D305" s="10"/>
      <c r="E305" s="10"/>
      <c r="F305" s="10"/>
    </row>
    <row r="306" spans="3:6" x14ac:dyDescent="0.25">
      <c r="C306" s="10"/>
      <c r="D306" s="10"/>
      <c r="E306" s="10"/>
      <c r="F306" s="10"/>
    </row>
    <row r="307" spans="3:6" x14ac:dyDescent="0.25">
      <c r="C307" s="10"/>
      <c r="D307" s="10"/>
      <c r="E307" s="10"/>
      <c r="F307" s="10"/>
    </row>
    <row r="308" spans="3:6" x14ac:dyDescent="0.25">
      <c r="C308" s="10"/>
      <c r="D308" s="10"/>
      <c r="E308" s="10"/>
      <c r="F308" s="10"/>
    </row>
    <row r="309" spans="3:6" x14ac:dyDescent="0.25">
      <c r="C309" s="10"/>
      <c r="D309" s="10"/>
      <c r="E309" s="10"/>
      <c r="F309" s="10"/>
    </row>
    <row r="310" spans="3:6" x14ac:dyDescent="0.25">
      <c r="C310" s="10"/>
      <c r="D310" s="10"/>
      <c r="E310" s="10"/>
      <c r="F310" s="10"/>
    </row>
    <row r="311" spans="3:6" x14ac:dyDescent="0.25">
      <c r="C311" s="10"/>
      <c r="D311" s="10"/>
      <c r="E311" s="10"/>
      <c r="F311" s="10"/>
    </row>
    <row r="312" spans="3:6" x14ac:dyDescent="0.25">
      <c r="C312" s="10"/>
      <c r="D312" s="10"/>
      <c r="E312" s="10"/>
      <c r="F312" s="10"/>
    </row>
    <row r="313" spans="3:6" x14ac:dyDescent="0.25">
      <c r="C313" s="10"/>
      <c r="D313" s="10"/>
      <c r="E313" s="10"/>
      <c r="F313" s="10"/>
    </row>
    <row r="314" spans="3:6" x14ac:dyDescent="0.25">
      <c r="C314" s="10"/>
      <c r="D314" s="10"/>
      <c r="E314" s="10"/>
      <c r="F314" s="10"/>
    </row>
    <row r="315" spans="3:6" x14ac:dyDescent="0.25">
      <c r="C315" s="10"/>
      <c r="D315" s="10"/>
      <c r="E315" s="10"/>
      <c r="F315" s="10"/>
    </row>
    <row r="316" spans="3:6" x14ac:dyDescent="0.25">
      <c r="C316" s="10"/>
      <c r="D316" s="10"/>
      <c r="E316" s="10"/>
      <c r="F316" s="10"/>
    </row>
    <row r="317" spans="3:6" x14ac:dyDescent="0.25">
      <c r="C317" s="10"/>
      <c r="D317" s="10"/>
      <c r="E317" s="10"/>
      <c r="F317" s="10"/>
    </row>
    <row r="318" spans="3:6" x14ac:dyDescent="0.25">
      <c r="C318" s="10"/>
      <c r="D318" s="10"/>
      <c r="E318" s="10"/>
      <c r="F318" s="10"/>
    </row>
    <row r="319" spans="3:6" x14ac:dyDescent="0.25">
      <c r="C319" s="10"/>
      <c r="D319" s="10"/>
      <c r="E319" s="10"/>
      <c r="F319" s="10"/>
    </row>
    <row r="320" spans="3:6" x14ac:dyDescent="0.25">
      <c r="C320" s="10"/>
      <c r="D320" s="10"/>
      <c r="E320" s="10"/>
      <c r="F320" s="10"/>
    </row>
    <row r="321" spans="3:6" x14ac:dyDescent="0.25">
      <c r="C321" s="10"/>
      <c r="D321" s="10"/>
      <c r="E321" s="10"/>
      <c r="F321" s="10"/>
    </row>
    <row r="322" spans="3:6" x14ac:dyDescent="0.25">
      <c r="C322" s="10"/>
      <c r="D322" s="10"/>
      <c r="E322" s="10"/>
      <c r="F322" s="10"/>
    </row>
    <row r="323" spans="3:6" x14ac:dyDescent="0.25">
      <c r="C323" s="10"/>
      <c r="D323" s="10"/>
      <c r="E323" s="10"/>
      <c r="F323" s="10"/>
    </row>
    <row r="324" spans="3:6" x14ac:dyDescent="0.25">
      <c r="C324" s="10"/>
      <c r="D324" s="10"/>
      <c r="E324" s="10"/>
      <c r="F324" s="10"/>
    </row>
    <row r="325" spans="3:6" x14ac:dyDescent="0.25">
      <c r="C325" s="10"/>
      <c r="D325" s="10"/>
      <c r="E325" s="10"/>
      <c r="F325" s="10"/>
    </row>
    <row r="326" spans="3:6" x14ac:dyDescent="0.25">
      <c r="C326" s="10"/>
      <c r="D326" s="10"/>
      <c r="E326" s="10"/>
      <c r="F326" s="10"/>
    </row>
    <row r="327" spans="3:6" x14ac:dyDescent="0.25">
      <c r="C327" s="10"/>
      <c r="D327" s="10"/>
      <c r="E327" s="10"/>
      <c r="F327" s="10"/>
    </row>
    <row r="328" spans="3:6" x14ac:dyDescent="0.25">
      <c r="C328" s="10"/>
      <c r="D328" s="10"/>
      <c r="E328" s="10"/>
      <c r="F328" s="10"/>
    </row>
    <row r="329" spans="3:6" x14ac:dyDescent="0.25">
      <c r="C329" s="10"/>
      <c r="D329" s="10"/>
      <c r="E329" s="10"/>
      <c r="F329" s="10"/>
    </row>
    <row r="330" spans="3:6" x14ac:dyDescent="0.25">
      <c r="C330" s="10"/>
      <c r="D330" s="10"/>
      <c r="E330" s="10"/>
      <c r="F330" s="10"/>
    </row>
    <row r="331" spans="3:6" x14ac:dyDescent="0.25">
      <c r="C331" s="10"/>
      <c r="D331" s="10"/>
      <c r="E331" s="10"/>
      <c r="F331" s="10"/>
    </row>
    <row r="332" spans="3:6" x14ac:dyDescent="0.25">
      <c r="C332" s="10"/>
      <c r="D332" s="10"/>
      <c r="E332" s="10"/>
      <c r="F332" s="10"/>
    </row>
    <row r="333" spans="3:6" x14ac:dyDescent="0.25">
      <c r="C333" s="10"/>
      <c r="D333" s="10"/>
      <c r="E333" s="10"/>
      <c r="F333" s="10"/>
    </row>
    <row r="334" spans="3:6" x14ac:dyDescent="0.25">
      <c r="C334" s="10"/>
      <c r="D334" s="10"/>
      <c r="E334" s="10"/>
      <c r="F334" s="10"/>
    </row>
    <row r="335" spans="3:6" x14ac:dyDescent="0.25">
      <c r="C335" s="10"/>
      <c r="D335" s="10"/>
      <c r="E335" s="10"/>
      <c r="F335" s="10"/>
    </row>
    <row r="336" spans="3:6" x14ac:dyDescent="0.25">
      <c r="C336" s="10"/>
      <c r="D336" s="10"/>
      <c r="E336" s="10"/>
      <c r="F336" s="10"/>
    </row>
    <row r="337" spans="3:6" x14ac:dyDescent="0.25">
      <c r="C337" s="10"/>
      <c r="D337" s="10"/>
      <c r="E337" s="10"/>
      <c r="F337" s="10"/>
    </row>
    <row r="338" spans="3:6" x14ac:dyDescent="0.25">
      <c r="C338" s="10"/>
      <c r="D338" s="10"/>
      <c r="E338" s="10"/>
      <c r="F338" s="10"/>
    </row>
    <row r="339" spans="3:6" x14ac:dyDescent="0.25">
      <c r="C339" s="10"/>
      <c r="D339" s="10"/>
      <c r="E339" s="10"/>
      <c r="F339" s="10"/>
    </row>
    <row r="340" spans="3:6" x14ac:dyDescent="0.25">
      <c r="C340" s="10"/>
      <c r="D340" s="10"/>
      <c r="E340" s="10"/>
      <c r="F340" s="10"/>
    </row>
    <row r="341" spans="3:6" x14ac:dyDescent="0.25">
      <c r="C341" s="10"/>
      <c r="D341" s="10"/>
      <c r="E341" s="10"/>
      <c r="F341" s="10"/>
    </row>
    <row r="342" spans="3:6" x14ac:dyDescent="0.25">
      <c r="C342" s="10"/>
      <c r="D342" s="10"/>
      <c r="E342" s="10"/>
      <c r="F342" s="10"/>
    </row>
    <row r="343" spans="3:6" x14ac:dyDescent="0.25">
      <c r="C343" s="10"/>
      <c r="D343" s="10"/>
      <c r="E343" s="10"/>
      <c r="F343" s="10"/>
    </row>
    <row r="344" spans="3:6" x14ac:dyDescent="0.25">
      <c r="C344" s="10"/>
      <c r="D344" s="10"/>
      <c r="E344" s="10"/>
      <c r="F344" s="10"/>
    </row>
    <row r="345" spans="3:6" x14ac:dyDescent="0.25">
      <c r="C345" s="10"/>
      <c r="D345" s="10"/>
      <c r="E345" s="10"/>
      <c r="F345" s="10"/>
    </row>
    <row r="346" spans="3:6" x14ac:dyDescent="0.25">
      <c r="C346" s="10"/>
      <c r="D346" s="10"/>
      <c r="E346" s="10"/>
      <c r="F346" s="10"/>
    </row>
    <row r="347" spans="3:6" x14ac:dyDescent="0.25">
      <c r="C347" s="10"/>
      <c r="D347" s="10"/>
      <c r="E347" s="10"/>
      <c r="F347" s="10"/>
    </row>
    <row r="348" spans="3:6" x14ac:dyDescent="0.25">
      <c r="C348" s="10"/>
      <c r="D348" s="10"/>
      <c r="E348" s="10"/>
      <c r="F348" s="10"/>
    </row>
    <row r="349" spans="3:6" x14ac:dyDescent="0.25">
      <c r="C349" s="10"/>
      <c r="D349" s="10"/>
      <c r="E349" s="10"/>
      <c r="F349" s="10"/>
    </row>
    <row r="350" spans="3:6" x14ac:dyDescent="0.25">
      <c r="C350" s="10"/>
      <c r="D350" s="10"/>
      <c r="E350" s="10"/>
      <c r="F350" s="10"/>
    </row>
    <row r="351" spans="3:6" x14ac:dyDescent="0.25">
      <c r="C351" s="10"/>
      <c r="D351" s="10"/>
      <c r="E351" s="10"/>
      <c r="F351" s="10"/>
    </row>
    <row r="352" spans="3:6" x14ac:dyDescent="0.25">
      <c r="C352" s="10"/>
      <c r="D352" s="10"/>
      <c r="E352" s="10"/>
      <c r="F352" s="10"/>
    </row>
    <row r="353" spans="3:6" x14ac:dyDescent="0.25">
      <c r="C353" s="10"/>
      <c r="D353" s="10"/>
      <c r="E353" s="10"/>
      <c r="F353" s="10"/>
    </row>
    <row r="354" spans="3:6" x14ac:dyDescent="0.25">
      <c r="C354" s="10"/>
      <c r="D354" s="10"/>
      <c r="E354" s="10"/>
      <c r="F354" s="10"/>
    </row>
    <row r="355" spans="3:6" x14ac:dyDescent="0.25">
      <c r="C355" s="10"/>
      <c r="D355" s="10"/>
      <c r="E355" s="10"/>
      <c r="F355" s="10"/>
    </row>
    <row r="356" spans="3:6" x14ac:dyDescent="0.25">
      <c r="C356" s="10"/>
      <c r="D356" s="10"/>
      <c r="E356" s="10"/>
      <c r="F356" s="10"/>
    </row>
    <row r="357" spans="3:6" x14ac:dyDescent="0.25">
      <c r="C357" s="10"/>
      <c r="D357" s="10"/>
      <c r="E357" s="10"/>
      <c r="F357" s="10"/>
    </row>
    <row r="358" spans="3:6" x14ac:dyDescent="0.25">
      <c r="C358" s="10"/>
      <c r="D358" s="10"/>
      <c r="E358" s="10"/>
      <c r="F358" s="10"/>
    </row>
    <row r="359" spans="3:6" x14ac:dyDescent="0.25">
      <c r="C359" s="10"/>
      <c r="D359" s="10"/>
      <c r="E359" s="10"/>
      <c r="F359" s="10"/>
    </row>
    <row r="360" spans="3:6" x14ac:dyDescent="0.25">
      <c r="C360" s="10"/>
      <c r="D360" s="10"/>
      <c r="E360" s="10"/>
      <c r="F360" s="10"/>
    </row>
    <row r="361" spans="3:6" x14ac:dyDescent="0.25">
      <c r="C361" s="10"/>
      <c r="D361" s="10"/>
      <c r="E361" s="10"/>
      <c r="F361" s="10"/>
    </row>
    <row r="362" spans="3:6" x14ac:dyDescent="0.25">
      <c r="C362" s="10"/>
      <c r="D362" s="10"/>
      <c r="E362" s="10"/>
      <c r="F362" s="10"/>
    </row>
    <row r="363" spans="3:6" x14ac:dyDescent="0.25">
      <c r="C363" s="10"/>
      <c r="D363" s="10"/>
      <c r="E363" s="10"/>
      <c r="F363" s="10"/>
    </row>
    <row r="364" spans="3:6" x14ac:dyDescent="0.25">
      <c r="C364" s="10"/>
      <c r="D364" s="10"/>
      <c r="E364" s="10"/>
      <c r="F364" s="10"/>
    </row>
    <row r="365" spans="3:6" x14ac:dyDescent="0.25">
      <c r="C365" s="10"/>
      <c r="D365" s="10"/>
      <c r="E365" s="10"/>
      <c r="F365" s="10"/>
    </row>
    <row r="366" spans="3:6" x14ac:dyDescent="0.25">
      <c r="C366" s="10"/>
      <c r="D366" s="10"/>
      <c r="E366" s="10"/>
      <c r="F366" s="10"/>
    </row>
    <row r="367" spans="3:6" x14ac:dyDescent="0.25">
      <c r="C367" s="10"/>
      <c r="D367" s="10"/>
      <c r="E367" s="10"/>
      <c r="F367" s="10"/>
    </row>
    <row r="368" spans="3:6" x14ac:dyDescent="0.25">
      <c r="C368" s="10"/>
      <c r="D368" s="10"/>
      <c r="E368" s="10"/>
      <c r="F368" s="10"/>
    </row>
    <row r="369" spans="3:6" x14ac:dyDescent="0.25">
      <c r="C369" s="10"/>
      <c r="D369" s="10"/>
      <c r="E369" s="10"/>
      <c r="F369" s="10"/>
    </row>
    <row r="370" spans="3:6" x14ac:dyDescent="0.25">
      <c r="C370" s="10"/>
      <c r="D370" s="10"/>
      <c r="E370" s="10"/>
      <c r="F370" s="10"/>
    </row>
    <row r="371" spans="3:6" x14ac:dyDescent="0.25">
      <c r="C371" s="10"/>
      <c r="D371" s="10"/>
      <c r="E371" s="10"/>
      <c r="F371" s="10"/>
    </row>
    <row r="372" spans="3:6" x14ac:dyDescent="0.25">
      <c r="C372" s="10"/>
      <c r="D372" s="10"/>
      <c r="E372" s="10"/>
      <c r="F372" s="10"/>
    </row>
    <row r="373" spans="3:6" x14ac:dyDescent="0.25">
      <c r="C373" s="10"/>
      <c r="D373" s="10"/>
      <c r="E373" s="10"/>
      <c r="F373" s="10"/>
    </row>
    <row r="374" spans="3:6" x14ac:dyDescent="0.25">
      <c r="C374" s="10"/>
      <c r="D374" s="10"/>
      <c r="E374" s="10"/>
      <c r="F374" s="10"/>
    </row>
    <row r="375" spans="3:6" x14ac:dyDescent="0.25">
      <c r="C375" s="10"/>
      <c r="D375" s="10"/>
      <c r="E375" s="10"/>
      <c r="F375" s="10"/>
    </row>
    <row r="376" spans="3:6" x14ac:dyDescent="0.25">
      <c r="C376" s="10"/>
      <c r="D376" s="10"/>
      <c r="E376" s="10"/>
      <c r="F376" s="10"/>
    </row>
    <row r="377" spans="3:6" x14ac:dyDescent="0.25">
      <c r="C377" s="10"/>
      <c r="D377" s="10"/>
      <c r="E377" s="10"/>
      <c r="F377" s="10"/>
    </row>
    <row r="378" spans="3:6" x14ac:dyDescent="0.25">
      <c r="C378" s="10"/>
      <c r="D378" s="10"/>
      <c r="E378" s="10"/>
      <c r="F378" s="10"/>
    </row>
    <row r="379" spans="3:6" x14ac:dyDescent="0.25">
      <c r="C379" s="10"/>
      <c r="D379" s="10"/>
      <c r="E379" s="10"/>
      <c r="F379" s="10"/>
    </row>
    <row r="380" spans="3:6" x14ac:dyDescent="0.25">
      <c r="C380" s="10"/>
      <c r="D380" s="10"/>
      <c r="E380" s="10"/>
      <c r="F380" s="10"/>
    </row>
    <row r="381" spans="3:6" x14ac:dyDescent="0.25">
      <c r="C381" s="10"/>
      <c r="D381" s="10"/>
      <c r="E381" s="10"/>
      <c r="F381" s="10"/>
    </row>
    <row r="382" spans="3:6" x14ac:dyDescent="0.25">
      <c r="C382" s="10"/>
      <c r="D382" s="10"/>
      <c r="E382" s="10"/>
      <c r="F382" s="10"/>
    </row>
    <row r="383" spans="3:6" x14ac:dyDescent="0.25">
      <c r="C383" s="10"/>
      <c r="D383" s="10"/>
      <c r="E383" s="10"/>
      <c r="F383" s="10"/>
    </row>
    <row r="384" spans="3:6" x14ac:dyDescent="0.25">
      <c r="C384" s="10"/>
      <c r="D384" s="10"/>
      <c r="E384" s="10"/>
      <c r="F384" s="10"/>
    </row>
    <row r="385" spans="3:6" x14ac:dyDescent="0.25">
      <c r="C385" s="10"/>
      <c r="D385" s="10"/>
      <c r="E385" s="10"/>
      <c r="F385" s="10"/>
    </row>
    <row r="386" spans="3:6" x14ac:dyDescent="0.25">
      <c r="C386" s="10"/>
      <c r="D386" s="10"/>
      <c r="E386" s="10"/>
      <c r="F386" s="10"/>
    </row>
    <row r="387" spans="3:6" x14ac:dyDescent="0.25">
      <c r="C387" s="10"/>
      <c r="D387" s="10"/>
      <c r="E387" s="10"/>
      <c r="F387" s="10"/>
    </row>
    <row r="388" spans="3:6" x14ac:dyDescent="0.25">
      <c r="C388" s="10"/>
      <c r="D388" s="10"/>
      <c r="E388" s="10"/>
      <c r="F388" s="10"/>
    </row>
    <row r="389" spans="3:6" x14ac:dyDescent="0.25">
      <c r="C389" s="10"/>
      <c r="D389" s="10"/>
      <c r="E389" s="10"/>
      <c r="F389" s="10"/>
    </row>
    <row r="390" spans="3:6" x14ac:dyDescent="0.25">
      <c r="C390" s="10"/>
      <c r="D390" s="10"/>
      <c r="E390" s="10"/>
      <c r="F390" s="10"/>
    </row>
    <row r="391" spans="3:6" x14ac:dyDescent="0.25">
      <c r="C391" s="10"/>
      <c r="D391" s="10"/>
      <c r="E391" s="10"/>
      <c r="F391" s="10"/>
    </row>
    <row r="392" spans="3:6" x14ac:dyDescent="0.25">
      <c r="C392" s="10"/>
      <c r="D392" s="10"/>
      <c r="E392" s="10"/>
      <c r="F392" s="10"/>
    </row>
    <row r="393" spans="3:6" x14ac:dyDescent="0.25">
      <c r="C393" s="10"/>
      <c r="D393" s="10"/>
      <c r="E393" s="10"/>
      <c r="F393" s="10"/>
    </row>
    <row r="394" spans="3:6" x14ac:dyDescent="0.25">
      <c r="C394" s="10"/>
      <c r="D394" s="10"/>
      <c r="E394" s="10"/>
      <c r="F394" s="10"/>
    </row>
    <row r="395" spans="3:6" x14ac:dyDescent="0.25">
      <c r="C395" s="10"/>
      <c r="D395" s="10"/>
      <c r="E395" s="10"/>
      <c r="F395" s="10"/>
    </row>
    <row r="396" spans="3:6" x14ac:dyDescent="0.25">
      <c r="C396" s="10"/>
      <c r="D396" s="10"/>
      <c r="E396" s="10"/>
      <c r="F396" s="10"/>
    </row>
    <row r="397" spans="3:6" x14ac:dyDescent="0.25">
      <c r="C397" s="10"/>
      <c r="D397" s="10"/>
      <c r="E397" s="10"/>
      <c r="F397" s="10"/>
    </row>
    <row r="398" spans="3:6" x14ac:dyDescent="0.25">
      <c r="C398" s="10"/>
      <c r="D398" s="10"/>
      <c r="E398" s="10"/>
      <c r="F398" s="10"/>
    </row>
    <row r="399" spans="3:6" x14ac:dyDescent="0.25">
      <c r="C399" s="10"/>
      <c r="D399" s="10"/>
      <c r="E399" s="10"/>
      <c r="F399" s="10"/>
    </row>
    <row r="400" spans="3:6" x14ac:dyDescent="0.25">
      <c r="C400" s="10"/>
      <c r="D400" s="10"/>
      <c r="E400" s="10"/>
      <c r="F400" s="10"/>
    </row>
    <row r="401" spans="3:6" x14ac:dyDescent="0.25">
      <c r="C401" s="10"/>
      <c r="D401" s="10"/>
      <c r="E401" s="10"/>
      <c r="F401" s="10"/>
    </row>
    <row r="402" spans="3:6" x14ac:dyDescent="0.25">
      <c r="C402" s="10"/>
      <c r="D402" s="10"/>
      <c r="E402" s="10"/>
      <c r="F402" s="10"/>
    </row>
    <row r="403" spans="3:6" x14ac:dyDescent="0.25">
      <c r="C403" s="10"/>
      <c r="D403" s="10"/>
      <c r="E403" s="10"/>
      <c r="F403" s="10"/>
    </row>
    <row r="404" spans="3:6" x14ac:dyDescent="0.25">
      <c r="C404" s="10"/>
      <c r="D404" s="10"/>
      <c r="E404" s="10"/>
      <c r="F404" s="10"/>
    </row>
    <row r="405" spans="3:6" x14ac:dyDescent="0.25">
      <c r="C405" s="10"/>
      <c r="D405" s="10"/>
      <c r="E405" s="10"/>
      <c r="F405" s="10"/>
    </row>
    <row r="406" spans="3:6" x14ac:dyDescent="0.25">
      <c r="C406" s="10"/>
      <c r="D406" s="10"/>
      <c r="E406" s="10"/>
      <c r="F406" s="10"/>
    </row>
    <row r="407" spans="3:6" x14ac:dyDescent="0.25">
      <c r="C407" s="10"/>
      <c r="D407" s="10"/>
      <c r="E407" s="10"/>
      <c r="F407" s="10"/>
    </row>
    <row r="408" spans="3:6" x14ac:dyDescent="0.25">
      <c r="C408" s="10"/>
      <c r="D408" s="10"/>
      <c r="E408" s="10"/>
      <c r="F408" s="10"/>
    </row>
    <row r="409" spans="3:6" x14ac:dyDescent="0.25">
      <c r="C409" s="10"/>
      <c r="D409" s="10"/>
      <c r="E409" s="10"/>
      <c r="F409" s="10"/>
    </row>
    <row r="410" spans="3:6" x14ac:dyDescent="0.25">
      <c r="C410" s="10"/>
      <c r="D410" s="10"/>
      <c r="E410" s="10"/>
      <c r="F410" s="10"/>
    </row>
    <row r="411" spans="3:6" x14ac:dyDescent="0.25">
      <c r="C411" s="10"/>
      <c r="D411" s="10"/>
      <c r="E411" s="10"/>
      <c r="F411" s="10"/>
    </row>
    <row r="412" spans="3:6" x14ac:dyDescent="0.25">
      <c r="C412" s="10"/>
      <c r="D412" s="10"/>
      <c r="E412" s="10"/>
      <c r="F412" s="10"/>
    </row>
    <row r="413" spans="3:6" x14ac:dyDescent="0.25">
      <c r="C413" s="10"/>
      <c r="D413" s="10"/>
      <c r="E413" s="10"/>
      <c r="F413" s="10"/>
    </row>
    <row r="414" spans="3:6" x14ac:dyDescent="0.25">
      <c r="C414" s="10"/>
      <c r="D414" s="10"/>
      <c r="E414" s="10"/>
      <c r="F414" s="10"/>
    </row>
    <row r="415" spans="3:6" x14ac:dyDescent="0.25">
      <c r="C415" s="10"/>
      <c r="D415" s="10"/>
      <c r="E415" s="10"/>
      <c r="F415" s="10"/>
    </row>
    <row r="416" spans="3:6" x14ac:dyDescent="0.25">
      <c r="C416" s="10"/>
      <c r="D416" s="10"/>
      <c r="E416" s="10"/>
      <c r="F416" s="10"/>
    </row>
    <row r="417" spans="3:6" x14ac:dyDescent="0.25">
      <c r="C417" s="10"/>
      <c r="D417" s="10"/>
      <c r="E417" s="10"/>
      <c r="F417" s="10"/>
    </row>
    <row r="418" spans="3:6" x14ac:dyDescent="0.25">
      <c r="C418" s="10"/>
      <c r="D418" s="10"/>
      <c r="E418" s="10"/>
      <c r="F418" s="10"/>
    </row>
    <row r="419" spans="3:6" x14ac:dyDescent="0.25">
      <c r="C419" s="10"/>
      <c r="D419" s="10"/>
      <c r="E419" s="10"/>
      <c r="F419" s="10"/>
    </row>
    <row r="420" spans="3:6" x14ac:dyDescent="0.25">
      <c r="C420" s="10"/>
      <c r="D420" s="10"/>
      <c r="E420" s="10"/>
      <c r="F420" s="10"/>
    </row>
    <row r="421" spans="3:6" x14ac:dyDescent="0.25">
      <c r="C421" s="10"/>
      <c r="D421" s="10"/>
      <c r="E421" s="10"/>
      <c r="F421" s="10"/>
    </row>
    <row r="422" spans="3:6" x14ac:dyDescent="0.25">
      <c r="C422" s="10"/>
      <c r="D422" s="10"/>
      <c r="E422" s="10"/>
      <c r="F422" s="10"/>
    </row>
    <row r="423" spans="3:6" x14ac:dyDescent="0.25">
      <c r="C423" s="10"/>
      <c r="D423" s="10"/>
      <c r="E423" s="10"/>
      <c r="F423" s="10"/>
    </row>
    <row r="424" spans="3:6" x14ac:dyDescent="0.25">
      <c r="C424" s="10"/>
      <c r="D424" s="10"/>
      <c r="E424" s="10"/>
      <c r="F424" s="10"/>
    </row>
    <row r="425" spans="3:6" x14ac:dyDescent="0.25">
      <c r="C425" s="10"/>
      <c r="D425" s="10"/>
      <c r="E425" s="10"/>
      <c r="F425" s="10"/>
    </row>
    <row r="426" spans="3:6" x14ac:dyDescent="0.25">
      <c r="C426" s="10"/>
      <c r="D426" s="10"/>
      <c r="E426" s="10"/>
      <c r="F426" s="10"/>
    </row>
    <row r="427" spans="3:6" x14ac:dyDescent="0.25">
      <c r="C427" s="10"/>
      <c r="D427" s="10"/>
      <c r="E427" s="10"/>
      <c r="F427" s="10"/>
    </row>
    <row r="428" spans="3:6" x14ac:dyDescent="0.25">
      <c r="C428" s="10"/>
      <c r="D428" s="10"/>
      <c r="E428" s="10"/>
      <c r="F428" s="10"/>
    </row>
    <row r="429" spans="3:6" x14ac:dyDescent="0.25">
      <c r="C429" s="10"/>
      <c r="D429" s="10"/>
      <c r="E429" s="10"/>
      <c r="F429" s="10"/>
    </row>
    <row r="430" spans="3:6" x14ac:dyDescent="0.25">
      <c r="C430" s="10"/>
      <c r="D430" s="10"/>
      <c r="E430" s="10"/>
      <c r="F430" s="10"/>
    </row>
    <row r="431" spans="3:6" x14ac:dyDescent="0.25">
      <c r="C431" s="10"/>
      <c r="D431" s="10"/>
      <c r="E431" s="10"/>
      <c r="F431" s="10"/>
    </row>
    <row r="432" spans="3:6" x14ac:dyDescent="0.25">
      <c r="C432" s="10"/>
      <c r="D432" s="10"/>
      <c r="E432" s="10"/>
      <c r="F432" s="10"/>
    </row>
    <row r="433" spans="3:6" x14ac:dyDescent="0.25">
      <c r="C433" s="10"/>
      <c r="D433" s="10"/>
      <c r="E433" s="10"/>
      <c r="F433" s="10"/>
    </row>
    <row r="434" spans="3:6" x14ac:dyDescent="0.25">
      <c r="C434" s="10"/>
      <c r="D434" s="10"/>
      <c r="E434" s="10"/>
      <c r="F434" s="10"/>
    </row>
    <row r="435" spans="3:6" x14ac:dyDescent="0.25">
      <c r="C435" s="10"/>
      <c r="D435" s="10"/>
      <c r="E435" s="10"/>
      <c r="F435" s="10"/>
    </row>
    <row r="436" spans="3:6" x14ac:dyDescent="0.25">
      <c r="C436" s="10"/>
      <c r="D436" s="10"/>
      <c r="E436" s="10"/>
      <c r="F436" s="10"/>
    </row>
    <row r="437" spans="3:6" x14ac:dyDescent="0.25">
      <c r="C437" s="10"/>
      <c r="D437" s="10"/>
      <c r="E437" s="10"/>
      <c r="F437" s="10"/>
    </row>
    <row r="438" spans="3:6" x14ac:dyDescent="0.25">
      <c r="C438" s="10"/>
      <c r="D438" s="10"/>
      <c r="E438" s="10"/>
      <c r="F438" s="10"/>
    </row>
    <row r="439" spans="3:6" x14ac:dyDescent="0.25">
      <c r="C439" s="10"/>
      <c r="D439" s="10"/>
      <c r="E439" s="10"/>
      <c r="F439" s="10"/>
    </row>
    <row r="440" spans="3:6" x14ac:dyDescent="0.25">
      <c r="C440" s="10"/>
      <c r="D440" s="10"/>
      <c r="E440" s="10"/>
      <c r="F440" s="10"/>
    </row>
    <row r="441" spans="3:6" x14ac:dyDescent="0.25">
      <c r="C441" s="10"/>
      <c r="D441" s="10"/>
      <c r="E441" s="10"/>
      <c r="F441" s="10"/>
    </row>
    <row r="442" spans="3:6" x14ac:dyDescent="0.25">
      <c r="C442" s="10"/>
      <c r="D442" s="10"/>
      <c r="E442" s="10"/>
      <c r="F442" s="10"/>
    </row>
    <row r="443" spans="3:6" x14ac:dyDescent="0.25">
      <c r="C443" s="10"/>
      <c r="D443" s="10"/>
      <c r="E443" s="10"/>
      <c r="F443" s="10"/>
    </row>
    <row r="444" spans="3:6" x14ac:dyDescent="0.25">
      <c r="C444" s="10"/>
      <c r="D444" s="10"/>
      <c r="E444" s="10"/>
      <c r="F444" s="10"/>
    </row>
    <row r="445" spans="3:6" x14ac:dyDescent="0.25">
      <c r="C445" s="10"/>
      <c r="D445" s="10"/>
      <c r="E445" s="10"/>
      <c r="F445" s="10"/>
    </row>
    <row r="446" spans="3:6" x14ac:dyDescent="0.25">
      <c r="C446" s="10"/>
      <c r="D446" s="10"/>
      <c r="E446" s="10"/>
      <c r="F446" s="10"/>
    </row>
    <row r="447" spans="3:6" x14ac:dyDescent="0.25">
      <c r="C447" s="10"/>
      <c r="D447" s="10"/>
      <c r="E447" s="10"/>
      <c r="F447" s="10"/>
    </row>
    <row r="448" spans="3:6" x14ac:dyDescent="0.25">
      <c r="C448" s="10"/>
      <c r="D448" s="10"/>
      <c r="E448" s="10"/>
      <c r="F448" s="10"/>
    </row>
    <row r="449" spans="3:6" x14ac:dyDescent="0.25">
      <c r="C449" s="10"/>
      <c r="D449" s="10"/>
      <c r="E449" s="10"/>
      <c r="F449" s="10"/>
    </row>
    <row r="450" spans="3:6" x14ac:dyDescent="0.25">
      <c r="C450" s="10"/>
      <c r="D450" s="10"/>
      <c r="E450" s="10"/>
      <c r="F450" s="10"/>
    </row>
    <row r="451" spans="3:6" x14ac:dyDescent="0.25">
      <c r="C451" s="10"/>
      <c r="D451" s="10"/>
      <c r="E451" s="10"/>
      <c r="F451" s="10"/>
    </row>
    <row r="452" spans="3:6" x14ac:dyDescent="0.25">
      <c r="C452" s="10"/>
      <c r="D452" s="10"/>
      <c r="E452" s="10"/>
      <c r="F452" s="10"/>
    </row>
    <row r="453" spans="3:6" x14ac:dyDescent="0.25">
      <c r="C453" s="10"/>
      <c r="D453" s="10"/>
      <c r="E453" s="10"/>
      <c r="F453" s="10"/>
    </row>
    <row r="454" spans="3:6" x14ac:dyDescent="0.25">
      <c r="C454" s="10"/>
      <c r="D454" s="10"/>
      <c r="E454" s="10"/>
      <c r="F454" s="10"/>
    </row>
    <row r="455" spans="3:6" x14ac:dyDescent="0.25">
      <c r="C455" s="10"/>
      <c r="D455" s="10"/>
      <c r="E455" s="10"/>
      <c r="F455" s="10"/>
    </row>
    <row r="456" spans="3:6" x14ac:dyDescent="0.25">
      <c r="C456" s="10"/>
      <c r="D456" s="10"/>
      <c r="E456" s="10"/>
      <c r="F456" s="10"/>
    </row>
    <row r="457" spans="3:6" x14ac:dyDescent="0.25">
      <c r="C457" s="10"/>
      <c r="D457" s="10"/>
      <c r="E457" s="10"/>
      <c r="F457" s="10"/>
    </row>
    <row r="458" spans="3:6" x14ac:dyDescent="0.25">
      <c r="C458" s="10"/>
      <c r="D458" s="10"/>
      <c r="E458" s="10"/>
      <c r="F458" s="10"/>
    </row>
    <row r="459" spans="3:6" x14ac:dyDescent="0.25">
      <c r="C459" s="10"/>
      <c r="D459" s="10"/>
      <c r="E459" s="10"/>
      <c r="F459" s="10"/>
    </row>
    <row r="460" spans="3:6" x14ac:dyDescent="0.25">
      <c r="C460" s="10"/>
      <c r="D460" s="10"/>
      <c r="E460" s="10"/>
      <c r="F460" s="10"/>
    </row>
    <row r="461" spans="3:6" x14ac:dyDescent="0.25">
      <c r="C461" s="10"/>
      <c r="D461" s="10"/>
      <c r="E461" s="10"/>
      <c r="F461" s="10"/>
    </row>
    <row r="462" spans="3:6" x14ac:dyDescent="0.25">
      <c r="C462" s="10"/>
      <c r="D462" s="10"/>
      <c r="E462" s="10"/>
      <c r="F462" s="10"/>
    </row>
    <row r="463" spans="3:6" x14ac:dyDescent="0.25">
      <c r="C463" s="10"/>
      <c r="D463" s="10"/>
      <c r="E463" s="10"/>
      <c r="F463" s="10"/>
    </row>
    <row r="464" spans="3:6" x14ac:dyDescent="0.25">
      <c r="C464" s="10"/>
      <c r="D464" s="10"/>
      <c r="E464" s="10"/>
      <c r="F464" s="10"/>
    </row>
    <row r="465" spans="3:6" x14ac:dyDescent="0.25">
      <c r="C465" s="10"/>
      <c r="D465" s="10"/>
      <c r="E465" s="10"/>
      <c r="F465" s="10"/>
    </row>
    <row r="466" spans="3:6" x14ac:dyDescent="0.25">
      <c r="C466" s="10"/>
      <c r="D466" s="10"/>
      <c r="E466" s="10"/>
      <c r="F466" s="10"/>
    </row>
    <row r="467" spans="3:6" x14ac:dyDescent="0.25">
      <c r="C467" s="10"/>
      <c r="D467" s="10"/>
      <c r="E467" s="10"/>
      <c r="F467" s="10"/>
    </row>
    <row r="468" spans="3:6" x14ac:dyDescent="0.25">
      <c r="C468" s="10"/>
      <c r="D468" s="10"/>
      <c r="E468" s="10"/>
      <c r="F468" s="10"/>
    </row>
    <row r="469" spans="3:6" x14ac:dyDescent="0.25">
      <c r="C469" s="10"/>
      <c r="D469" s="10"/>
      <c r="E469" s="10"/>
      <c r="F469" s="10"/>
    </row>
    <row r="470" spans="3:6" x14ac:dyDescent="0.25">
      <c r="C470" s="10"/>
      <c r="D470" s="10"/>
      <c r="E470" s="10"/>
      <c r="F470" s="10"/>
    </row>
    <row r="471" spans="3:6" x14ac:dyDescent="0.25">
      <c r="C471" s="10"/>
      <c r="D471" s="10"/>
      <c r="E471" s="10"/>
      <c r="F471" s="10"/>
    </row>
    <row r="472" spans="3:6" x14ac:dyDescent="0.25">
      <c r="C472" s="10"/>
      <c r="D472" s="10"/>
      <c r="E472" s="10"/>
      <c r="F472" s="10"/>
    </row>
    <row r="473" spans="3:6" x14ac:dyDescent="0.25">
      <c r="C473" s="10"/>
      <c r="D473" s="10"/>
      <c r="E473" s="10"/>
      <c r="F473" s="10"/>
    </row>
    <row r="474" spans="3:6" x14ac:dyDescent="0.25">
      <c r="C474" s="10"/>
      <c r="D474" s="10"/>
      <c r="E474" s="10"/>
      <c r="F474" s="10"/>
    </row>
    <row r="475" spans="3:6" x14ac:dyDescent="0.25">
      <c r="C475" s="10"/>
      <c r="D475" s="10"/>
      <c r="E475" s="10"/>
      <c r="F475" s="10"/>
    </row>
    <row r="476" spans="3:6" x14ac:dyDescent="0.25">
      <c r="C476" s="10"/>
      <c r="D476" s="10"/>
      <c r="E476" s="10"/>
      <c r="F476" s="10"/>
    </row>
    <row r="477" spans="3:6" x14ac:dyDescent="0.25">
      <c r="C477" s="10"/>
      <c r="D477" s="10"/>
      <c r="E477" s="10"/>
      <c r="F477" s="10"/>
    </row>
    <row r="478" spans="3:6" x14ac:dyDescent="0.25">
      <c r="C478" s="10"/>
      <c r="D478" s="10"/>
      <c r="E478" s="10"/>
      <c r="F478" s="10"/>
    </row>
    <row r="479" spans="3:6" x14ac:dyDescent="0.25">
      <c r="C479" s="10"/>
      <c r="D479" s="10"/>
      <c r="E479" s="10"/>
      <c r="F479" s="10"/>
    </row>
    <row r="480" spans="3:6" x14ac:dyDescent="0.25">
      <c r="C480" s="10"/>
      <c r="D480" s="10"/>
      <c r="E480" s="10"/>
      <c r="F480" s="10"/>
    </row>
    <row r="481" spans="3:6" x14ac:dyDescent="0.25">
      <c r="C481" s="10"/>
      <c r="D481" s="10"/>
      <c r="E481" s="10"/>
      <c r="F481" s="10"/>
    </row>
    <row r="482" spans="3:6" x14ac:dyDescent="0.25">
      <c r="C482" s="10"/>
      <c r="D482" s="10"/>
      <c r="E482" s="10"/>
      <c r="F482" s="10"/>
    </row>
    <row r="483" spans="3:6" x14ac:dyDescent="0.25">
      <c r="C483" s="10"/>
      <c r="D483" s="10"/>
      <c r="E483" s="10"/>
      <c r="F483" s="10"/>
    </row>
    <row r="484" spans="3:6" x14ac:dyDescent="0.25">
      <c r="C484" s="10"/>
      <c r="D484" s="10"/>
      <c r="E484" s="10"/>
      <c r="F484" s="10"/>
    </row>
    <row r="485" spans="3:6" x14ac:dyDescent="0.25">
      <c r="C485" s="10"/>
      <c r="D485" s="10"/>
      <c r="E485" s="10"/>
      <c r="F485" s="10"/>
    </row>
    <row r="486" spans="3:6" x14ac:dyDescent="0.25">
      <c r="C486" s="10"/>
      <c r="D486" s="10"/>
      <c r="E486" s="10"/>
      <c r="F486" s="10"/>
    </row>
    <row r="487" spans="3:6" x14ac:dyDescent="0.25">
      <c r="C487" s="10"/>
      <c r="D487" s="10"/>
      <c r="E487" s="10"/>
      <c r="F487" s="10"/>
    </row>
    <row r="488" spans="3:6" x14ac:dyDescent="0.25">
      <c r="C488" s="10"/>
      <c r="D488" s="10"/>
      <c r="E488" s="10"/>
      <c r="F488" s="10"/>
    </row>
    <row r="489" spans="3:6" x14ac:dyDescent="0.25">
      <c r="C489" s="10"/>
      <c r="D489" s="10"/>
      <c r="E489" s="10"/>
      <c r="F489" s="10"/>
    </row>
    <row r="490" spans="3:6" x14ac:dyDescent="0.25">
      <c r="C490" s="10"/>
      <c r="D490" s="10"/>
      <c r="E490" s="10"/>
      <c r="F490" s="10"/>
    </row>
    <row r="491" spans="3:6" x14ac:dyDescent="0.25">
      <c r="C491" s="10"/>
      <c r="D491" s="10"/>
      <c r="E491" s="10"/>
      <c r="F491" s="10"/>
    </row>
    <row r="492" spans="3:6" x14ac:dyDescent="0.25">
      <c r="C492" s="10"/>
      <c r="D492" s="10"/>
      <c r="E492" s="10"/>
      <c r="F492" s="10"/>
    </row>
    <row r="493" spans="3:6" x14ac:dyDescent="0.25">
      <c r="C493" s="10"/>
      <c r="D493" s="10"/>
      <c r="E493" s="10"/>
      <c r="F493" s="10"/>
    </row>
    <row r="494" spans="3:6" x14ac:dyDescent="0.25">
      <c r="C494" s="10"/>
      <c r="D494" s="10"/>
      <c r="E494" s="10"/>
      <c r="F494" s="10"/>
    </row>
    <row r="495" spans="3:6" x14ac:dyDescent="0.25">
      <c r="C495" s="10"/>
      <c r="D495" s="10"/>
      <c r="E495" s="10"/>
      <c r="F495" s="10"/>
    </row>
    <row r="496" spans="3:6" x14ac:dyDescent="0.25">
      <c r="C496" s="10"/>
      <c r="D496" s="10"/>
      <c r="E496" s="10"/>
      <c r="F496" s="10"/>
    </row>
    <row r="497" spans="3:6" x14ac:dyDescent="0.25">
      <c r="C497" s="10"/>
      <c r="D497" s="10"/>
      <c r="E497" s="10"/>
      <c r="F497" s="10"/>
    </row>
    <row r="498" spans="3:6" x14ac:dyDescent="0.25">
      <c r="C498" s="10"/>
      <c r="D498" s="10"/>
      <c r="E498" s="10"/>
      <c r="F498" s="10"/>
    </row>
    <row r="499" spans="3:6" x14ac:dyDescent="0.25">
      <c r="C499" s="10"/>
      <c r="D499" s="10"/>
      <c r="E499" s="10"/>
      <c r="F499" s="10"/>
    </row>
    <row r="500" spans="3:6" x14ac:dyDescent="0.25">
      <c r="C500" s="10"/>
      <c r="D500" s="10"/>
      <c r="E500" s="10"/>
      <c r="F500" s="10"/>
    </row>
    <row r="501" spans="3:6" x14ac:dyDescent="0.25">
      <c r="C501" s="10"/>
      <c r="D501" s="10"/>
      <c r="E501" s="10"/>
      <c r="F501" s="10"/>
    </row>
    <row r="502" spans="3:6" x14ac:dyDescent="0.25">
      <c r="C502" s="10"/>
      <c r="D502" s="10"/>
      <c r="E502" s="10"/>
      <c r="F502" s="10"/>
    </row>
    <row r="503" spans="3:6" x14ac:dyDescent="0.25">
      <c r="C503" s="10"/>
      <c r="D503" s="10"/>
      <c r="E503" s="10"/>
      <c r="F503" s="10"/>
    </row>
    <row r="504" spans="3:6" x14ac:dyDescent="0.25">
      <c r="C504" s="10"/>
      <c r="D504" s="10"/>
      <c r="E504" s="10"/>
      <c r="F504" s="10"/>
    </row>
    <row r="505" spans="3:6" x14ac:dyDescent="0.25">
      <c r="C505" s="10"/>
      <c r="D505" s="10"/>
      <c r="E505" s="10"/>
      <c r="F505" s="10"/>
    </row>
    <row r="506" spans="3:6" x14ac:dyDescent="0.25">
      <c r="C506" s="10"/>
      <c r="D506" s="10"/>
      <c r="E506" s="10"/>
      <c r="F506" s="10"/>
    </row>
    <row r="507" spans="3:6" x14ac:dyDescent="0.25">
      <c r="C507" s="10"/>
      <c r="D507" s="10"/>
      <c r="E507" s="10"/>
      <c r="F507" s="10"/>
    </row>
    <row r="508" spans="3:6" x14ac:dyDescent="0.25">
      <c r="C508" s="10"/>
      <c r="D508" s="10"/>
      <c r="E508" s="10"/>
      <c r="F508" s="10"/>
    </row>
    <row r="509" spans="3:6" x14ac:dyDescent="0.25">
      <c r="C509" s="10"/>
      <c r="D509" s="10"/>
      <c r="E509" s="10"/>
      <c r="F509" s="10"/>
    </row>
    <row r="510" spans="3:6" x14ac:dyDescent="0.25">
      <c r="C510" s="10"/>
      <c r="D510" s="10"/>
      <c r="E510" s="10"/>
      <c r="F510" s="10"/>
    </row>
    <row r="511" spans="3:6" x14ac:dyDescent="0.25">
      <c r="C511" s="10"/>
      <c r="D511" s="10"/>
      <c r="E511" s="10"/>
      <c r="F511" s="10"/>
    </row>
    <row r="512" spans="3:6" x14ac:dyDescent="0.25">
      <c r="C512" s="10"/>
      <c r="D512" s="10"/>
      <c r="E512" s="10"/>
      <c r="F512" s="10"/>
    </row>
    <row r="513" spans="3:6" x14ac:dyDescent="0.25">
      <c r="C513" s="10"/>
      <c r="D513" s="10"/>
      <c r="E513" s="10"/>
      <c r="F513" s="10"/>
    </row>
    <row r="514" spans="3:6" x14ac:dyDescent="0.25">
      <c r="C514" s="10"/>
      <c r="D514" s="10"/>
      <c r="E514" s="10"/>
      <c r="F514" s="10"/>
    </row>
    <row r="515" spans="3:6" x14ac:dyDescent="0.25">
      <c r="C515" s="10"/>
      <c r="D515" s="10"/>
      <c r="E515" s="10"/>
      <c r="F515" s="10"/>
    </row>
    <row r="516" spans="3:6" x14ac:dyDescent="0.25">
      <c r="C516" s="10"/>
      <c r="D516" s="10"/>
      <c r="E516" s="10"/>
      <c r="F516" s="10"/>
    </row>
    <row r="517" spans="3:6" x14ac:dyDescent="0.25">
      <c r="C517" s="10"/>
      <c r="D517" s="10"/>
      <c r="E517" s="10"/>
      <c r="F517" s="10"/>
    </row>
    <row r="518" spans="3:6" x14ac:dyDescent="0.25">
      <c r="C518" s="10"/>
      <c r="D518" s="10"/>
      <c r="E518" s="10"/>
      <c r="F518" s="10"/>
    </row>
    <row r="519" spans="3:6" x14ac:dyDescent="0.25">
      <c r="C519" s="10"/>
      <c r="D519" s="10"/>
      <c r="E519" s="10"/>
      <c r="F519" s="10"/>
    </row>
    <row r="520" spans="3:6" x14ac:dyDescent="0.25">
      <c r="C520" s="10"/>
      <c r="D520" s="10"/>
      <c r="E520" s="10"/>
      <c r="F520" s="10"/>
    </row>
    <row r="521" spans="3:6" x14ac:dyDescent="0.25">
      <c r="C521" s="10"/>
      <c r="D521" s="10"/>
      <c r="E521" s="10"/>
      <c r="F521" s="10"/>
    </row>
    <row r="522" spans="3:6" x14ac:dyDescent="0.25">
      <c r="C522" s="10"/>
      <c r="D522" s="10"/>
      <c r="E522" s="10"/>
      <c r="F522" s="10"/>
    </row>
    <row r="523" spans="3:6" x14ac:dyDescent="0.25">
      <c r="C523" s="10"/>
      <c r="D523" s="10"/>
      <c r="E523" s="10"/>
      <c r="F523" s="10"/>
    </row>
    <row r="524" spans="3:6" x14ac:dyDescent="0.25">
      <c r="C524" s="10"/>
      <c r="D524" s="10"/>
      <c r="E524" s="10"/>
      <c r="F524" s="10"/>
    </row>
    <row r="525" spans="3:6" x14ac:dyDescent="0.25">
      <c r="C525" s="10"/>
      <c r="D525" s="10"/>
      <c r="E525" s="10"/>
      <c r="F525" s="10"/>
    </row>
    <row r="526" spans="3:6" x14ac:dyDescent="0.25">
      <c r="C526" s="10"/>
      <c r="D526" s="10"/>
      <c r="E526" s="10"/>
      <c r="F526" s="10"/>
    </row>
    <row r="527" spans="3:6" x14ac:dyDescent="0.25">
      <c r="C527" s="10"/>
      <c r="D527" s="10"/>
      <c r="E527" s="10"/>
      <c r="F527" s="10"/>
    </row>
    <row r="528" spans="3:6" x14ac:dyDescent="0.25">
      <c r="C528" s="10"/>
      <c r="D528" s="10"/>
      <c r="E528" s="10"/>
      <c r="F528" s="10"/>
    </row>
    <row r="529" spans="3:6" x14ac:dyDescent="0.25">
      <c r="C529" s="10"/>
      <c r="D529" s="10"/>
      <c r="E529" s="10"/>
      <c r="F529" s="10"/>
    </row>
    <row r="530" spans="3:6" x14ac:dyDescent="0.25">
      <c r="C530" s="10"/>
      <c r="D530" s="10"/>
      <c r="E530" s="10"/>
      <c r="F530" s="10"/>
    </row>
    <row r="531" spans="3:6" x14ac:dyDescent="0.25">
      <c r="C531" s="10"/>
      <c r="D531" s="10"/>
      <c r="E531" s="10"/>
      <c r="F531" s="10"/>
    </row>
    <row r="532" spans="3:6" x14ac:dyDescent="0.25">
      <c r="C532" s="10"/>
      <c r="D532" s="10"/>
      <c r="E532" s="10"/>
      <c r="F532" s="10"/>
    </row>
    <row r="533" spans="3:6" x14ac:dyDescent="0.25">
      <c r="C533" s="10"/>
      <c r="D533" s="10"/>
      <c r="E533" s="10"/>
      <c r="F533" s="10"/>
    </row>
    <row r="534" spans="3:6" x14ac:dyDescent="0.25">
      <c r="C534" s="10"/>
      <c r="D534" s="10"/>
      <c r="E534" s="10"/>
      <c r="F534" s="10"/>
    </row>
    <row r="535" spans="3:6" x14ac:dyDescent="0.25">
      <c r="C535" s="10"/>
      <c r="D535" s="10"/>
      <c r="E535" s="10"/>
      <c r="F535" s="10"/>
    </row>
    <row r="536" spans="3:6" x14ac:dyDescent="0.25">
      <c r="C536" s="10"/>
      <c r="D536" s="10"/>
      <c r="E536" s="10"/>
      <c r="F536" s="10"/>
    </row>
    <row r="537" spans="3:6" x14ac:dyDescent="0.25">
      <c r="C537" s="10"/>
      <c r="D537" s="10"/>
      <c r="E537" s="10"/>
      <c r="F537" s="10"/>
    </row>
    <row r="538" spans="3:6" x14ac:dyDescent="0.25">
      <c r="C538" s="10"/>
      <c r="D538" s="10"/>
      <c r="E538" s="10"/>
      <c r="F538" s="10"/>
    </row>
    <row r="539" spans="3:6" x14ac:dyDescent="0.25">
      <c r="C539" s="10"/>
      <c r="D539" s="10"/>
      <c r="E539" s="10"/>
      <c r="F539" s="10"/>
    </row>
    <row r="540" spans="3:6" x14ac:dyDescent="0.25">
      <c r="C540" s="10"/>
      <c r="D540" s="10"/>
      <c r="E540" s="10"/>
      <c r="F540" s="10"/>
    </row>
    <row r="541" spans="3:6" x14ac:dyDescent="0.25">
      <c r="C541" s="10"/>
      <c r="D541" s="10"/>
      <c r="E541" s="10"/>
      <c r="F541" s="10"/>
    </row>
    <row r="542" spans="3:6" x14ac:dyDescent="0.25">
      <c r="C542" s="10"/>
      <c r="D542" s="10"/>
      <c r="E542" s="10"/>
      <c r="F542" s="10"/>
    </row>
    <row r="543" spans="3:6" x14ac:dyDescent="0.25">
      <c r="C543" s="10"/>
      <c r="D543" s="10"/>
      <c r="E543" s="10"/>
      <c r="F543" s="10"/>
    </row>
    <row r="544" spans="3:6" x14ac:dyDescent="0.25">
      <c r="C544" s="10"/>
      <c r="D544" s="10"/>
      <c r="E544" s="10"/>
      <c r="F544" s="10"/>
    </row>
    <row r="545" spans="3:6" x14ac:dyDescent="0.25">
      <c r="C545" s="10"/>
      <c r="D545" s="10"/>
      <c r="E545" s="10"/>
      <c r="F545" s="10"/>
    </row>
    <row r="546" spans="3:6" x14ac:dyDescent="0.25">
      <c r="C546" s="10"/>
      <c r="D546" s="10"/>
      <c r="E546" s="10"/>
      <c r="F546" s="10"/>
    </row>
    <row r="547" spans="3:6" x14ac:dyDescent="0.25">
      <c r="C547" s="10"/>
      <c r="D547" s="10"/>
      <c r="E547" s="10"/>
      <c r="F547" s="10"/>
    </row>
    <row r="548" spans="3:6" x14ac:dyDescent="0.25">
      <c r="C548" s="10"/>
      <c r="D548" s="10"/>
      <c r="E548" s="10"/>
      <c r="F548" s="10"/>
    </row>
    <row r="549" spans="3:6" x14ac:dyDescent="0.25">
      <c r="C549" s="10"/>
      <c r="D549" s="10"/>
      <c r="E549" s="10"/>
      <c r="F549" s="10"/>
    </row>
    <row r="550" spans="3:6" x14ac:dyDescent="0.25">
      <c r="C550" s="10"/>
      <c r="D550" s="10"/>
      <c r="E550" s="10"/>
      <c r="F550" s="10"/>
    </row>
    <row r="551" spans="3:6" x14ac:dyDescent="0.25">
      <c r="C551" s="10"/>
      <c r="D551" s="10"/>
      <c r="E551" s="10"/>
      <c r="F551" s="10"/>
    </row>
    <row r="552" spans="3:6" x14ac:dyDescent="0.25">
      <c r="C552" s="10"/>
      <c r="D552" s="10"/>
      <c r="E552" s="10"/>
      <c r="F552" s="10"/>
    </row>
    <row r="553" spans="3:6" x14ac:dyDescent="0.25">
      <c r="C553" s="10"/>
      <c r="D553" s="10"/>
      <c r="E553" s="10"/>
      <c r="F553" s="10"/>
    </row>
    <row r="554" spans="3:6" x14ac:dyDescent="0.25">
      <c r="C554" s="10"/>
      <c r="D554" s="10"/>
      <c r="E554" s="10"/>
      <c r="F554" s="10"/>
    </row>
    <row r="555" spans="3:6" x14ac:dyDescent="0.25">
      <c r="C555" s="10"/>
      <c r="D555" s="10"/>
      <c r="E555" s="10"/>
      <c r="F555" s="10"/>
    </row>
    <row r="556" spans="3:6" x14ac:dyDescent="0.25">
      <c r="C556" s="10"/>
      <c r="D556" s="10"/>
      <c r="E556" s="10"/>
      <c r="F556" s="10"/>
    </row>
    <row r="557" spans="3:6" x14ac:dyDescent="0.25">
      <c r="C557" s="10"/>
      <c r="D557" s="10"/>
      <c r="E557" s="10"/>
      <c r="F557" s="10"/>
    </row>
    <row r="558" spans="3:6" x14ac:dyDescent="0.25">
      <c r="C558" s="10"/>
      <c r="D558" s="10"/>
      <c r="E558" s="10"/>
      <c r="F558" s="10"/>
    </row>
    <row r="559" spans="3:6" x14ac:dyDescent="0.25">
      <c r="C559" s="10"/>
      <c r="D559" s="10"/>
      <c r="E559" s="10"/>
      <c r="F559" s="10"/>
    </row>
    <row r="560" spans="3:6" x14ac:dyDescent="0.25">
      <c r="C560" s="10"/>
      <c r="D560" s="10"/>
      <c r="E560" s="10"/>
      <c r="F560" s="10"/>
    </row>
    <row r="561" spans="3:6" x14ac:dyDescent="0.25">
      <c r="C561" s="10"/>
      <c r="D561" s="10"/>
      <c r="E561" s="10"/>
      <c r="F561" s="10"/>
    </row>
    <row r="562" spans="3:6" x14ac:dyDescent="0.25">
      <c r="C562" s="10"/>
      <c r="D562" s="10"/>
      <c r="E562" s="10"/>
      <c r="F562" s="10"/>
    </row>
    <row r="563" spans="3:6" x14ac:dyDescent="0.25">
      <c r="C563" s="10"/>
      <c r="D563" s="10"/>
      <c r="E563" s="10"/>
      <c r="F563" s="10"/>
    </row>
    <row r="564" spans="3:6" x14ac:dyDescent="0.25">
      <c r="C564" s="10"/>
      <c r="D564" s="10"/>
      <c r="E564" s="10"/>
      <c r="F564" s="10"/>
    </row>
    <row r="565" spans="3:6" x14ac:dyDescent="0.25">
      <c r="C565" s="10"/>
      <c r="D565" s="10"/>
      <c r="E565" s="10"/>
      <c r="F565" s="10"/>
    </row>
    <row r="566" spans="3:6" x14ac:dyDescent="0.25">
      <c r="C566" s="10"/>
      <c r="D566" s="10"/>
      <c r="E566" s="10"/>
      <c r="F566" s="10"/>
    </row>
    <row r="567" spans="3:6" x14ac:dyDescent="0.25">
      <c r="C567" s="10"/>
      <c r="D567" s="10"/>
      <c r="E567" s="10"/>
      <c r="F567" s="10"/>
    </row>
    <row r="568" spans="3:6" x14ac:dyDescent="0.25">
      <c r="C568" s="10"/>
      <c r="D568" s="10"/>
      <c r="E568" s="10"/>
      <c r="F568" s="10"/>
    </row>
    <row r="569" spans="3:6" x14ac:dyDescent="0.25">
      <c r="C569" s="10"/>
      <c r="D569" s="10"/>
      <c r="E569" s="10"/>
      <c r="F569" s="10"/>
    </row>
    <row r="570" spans="3:6" x14ac:dyDescent="0.25">
      <c r="C570" s="10"/>
      <c r="D570" s="10"/>
      <c r="E570" s="10"/>
      <c r="F570" s="10"/>
    </row>
    <row r="571" spans="3:6" x14ac:dyDescent="0.25">
      <c r="C571" s="10"/>
      <c r="D571" s="10"/>
      <c r="E571" s="10"/>
      <c r="F571" s="10"/>
    </row>
    <row r="572" spans="3:6" x14ac:dyDescent="0.25">
      <c r="C572" s="10"/>
      <c r="D572" s="10"/>
      <c r="E572" s="10"/>
      <c r="F572" s="10"/>
    </row>
    <row r="573" spans="3:6" x14ac:dyDescent="0.25">
      <c r="C573" s="10"/>
      <c r="D573" s="10"/>
      <c r="E573" s="10"/>
      <c r="F573" s="10"/>
    </row>
    <row r="574" spans="3:6" x14ac:dyDescent="0.25">
      <c r="C574" s="10"/>
      <c r="D574" s="10"/>
      <c r="E574" s="10"/>
      <c r="F574" s="10"/>
    </row>
    <row r="575" spans="3:6" x14ac:dyDescent="0.25">
      <c r="C575" s="10"/>
      <c r="D575" s="10"/>
      <c r="E575" s="10"/>
      <c r="F575" s="10"/>
    </row>
    <row r="576" spans="3:6" x14ac:dyDescent="0.25">
      <c r="C576" s="10"/>
      <c r="D576" s="10"/>
      <c r="E576" s="10"/>
      <c r="F576" s="10"/>
    </row>
    <row r="577" spans="3:6" x14ac:dyDescent="0.25">
      <c r="C577" s="10"/>
      <c r="D577" s="10"/>
      <c r="E577" s="10"/>
      <c r="F577" s="10"/>
    </row>
    <row r="578" spans="3:6" x14ac:dyDescent="0.25">
      <c r="C578" s="10"/>
      <c r="D578" s="10"/>
      <c r="E578" s="10"/>
      <c r="F578" s="10"/>
    </row>
    <row r="579" spans="3:6" x14ac:dyDescent="0.25">
      <c r="C579" s="10"/>
      <c r="D579" s="10"/>
      <c r="E579" s="10"/>
      <c r="F579" s="10"/>
    </row>
    <row r="580" spans="3:6" x14ac:dyDescent="0.25">
      <c r="C580" s="10"/>
      <c r="D580" s="10"/>
      <c r="E580" s="10"/>
      <c r="F580" s="10"/>
    </row>
    <row r="581" spans="3:6" x14ac:dyDescent="0.25">
      <c r="C581" s="10"/>
      <c r="D581" s="10"/>
      <c r="E581" s="10"/>
      <c r="F581" s="10"/>
    </row>
    <row r="582" spans="3:6" x14ac:dyDescent="0.25">
      <c r="C582" s="10"/>
      <c r="D582" s="10"/>
      <c r="E582" s="10"/>
      <c r="F582" s="10"/>
    </row>
    <row r="583" spans="3:6" x14ac:dyDescent="0.25">
      <c r="C583" s="10"/>
      <c r="D583" s="10"/>
      <c r="E583" s="10"/>
      <c r="F583" s="10"/>
    </row>
    <row r="584" spans="3:6" x14ac:dyDescent="0.25">
      <c r="C584" s="10"/>
      <c r="D584" s="10"/>
      <c r="E584" s="10"/>
      <c r="F584" s="10"/>
    </row>
    <row r="585" spans="3:6" x14ac:dyDescent="0.25">
      <c r="C585" s="10"/>
      <c r="D585" s="10"/>
      <c r="E585" s="10"/>
      <c r="F585" s="10"/>
    </row>
    <row r="586" spans="3:6" x14ac:dyDescent="0.25">
      <c r="C586" s="10"/>
      <c r="D586" s="10"/>
      <c r="E586" s="10"/>
      <c r="F586" s="10"/>
    </row>
    <row r="587" spans="3:6" x14ac:dyDescent="0.25">
      <c r="C587" s="10"/>
      <c r="D587" s="10"/>
      <c r="E587" s="10"/>
      <c r="F587" s="10"/>
    </row>
    <row r="588" spans="3:6" x14ac:dyDescent="0.25">
      <c r="C588" s="10"/>
      <c r="D588" s="10"/>
      <c r="E588" s="10"/>
      <c r="F588" s="10"/>
    </row>
    <row r="589" spans="3:6" x14ac:dyDescent="0.25">
      <c r="C589" s="10"/>
      <c r="D589" s="10"/>
      <c r="E589" s="10"/>
      <c r="F589" s="10"/>
    </row>
    <row r="590" spans="3:6" x14ac:dyDescent="0.25">
      <c r="C590" s="10"/>
      <c r="D590" s="10"/>
      <c r="E590" s="10"/>
      <c r="F590" s="10"/>
    </row>
    <row r="591" spans="3:6" x14ac:dyDescent="0.25">
      <c r="C591" s="10"/>
      <c r="D591" s="10"/>
      <c r="E591" s="10"/>
      <c r="F591" s="10"/>
    </row>
    <row r="592" spans="3:6" x14ac:dyDescent="0.25">
      <c r="C592" s="10"/>
      <c r="D592" s="10"/>
      <c r="E592" s="10"/>
      <c r="F592" s="10"/>
    </row>
    <row r="593" spans="3:6" x14ac:dyDescent="0.25">
      <c r="C593" s="10"/>
      <c r="D593" s="10"/>
      <c r="E593" s="10"/>
      <c r="F593" s="10"/>
    </row>
    <row r="594" spans="3:6" x14ac:dyDescent="0.25">
      <c r="C594" s="10"/>
      <c r="D594" s="10"/>
      <c r="E594" s="10"/>
      <c r="F594" s="10"/>
    </row>
    <row r="595" spans="3:6" x14ac:dyDescent="0.25">
      <c r="C595" s="10"/>
      <c r="D595" s="10"/>
      <c r="E595" s="10"/>
      <c r="F595" s="10"/>
    </row>
    <row r="596" spans="3:6" x14ac:dyDescent="0.25">
      <c r="C596" s="10"/>
      <c r="D596" s="10"/>
      <c r="E596" s="10"/>
      <c r="F596" s="10"/>
    </row>
    <row r="597" spans="3:6" x14ac:dyDescent="0.25">
      <c r="C597" s="10"/>
      <c r="D597" s="10"/>
      <c r="E597" s="10"/>
      <c r="F597" s="10"/>
    </row>
    <row r="598" spans="3:6" x14ac:dyDescent="0.25">
      <c r="C598" s="10"/>
      <c r="D598" s="10"/>
      <c r="E598" s="10"/>
      <c r="F598" s="10"/>
    </row>
    <row r="599" spans="3:6" x14ac:dyDescent="0.25">
      <c r="C599" s="10"/>
      <c r="D599" s="10"/>
      <c r="E599" s="10"/>
      <c r="F599" s="10"/>
    </row>
    <row r="600" spans="3:6" x14ac:dyDescent="0.25">
      <c r="C600" s="10"/>
      <c r="D600" s="10"/>
      <c r="E600" s="10"/>
      <c r="F600" s="10"/>
    </row>
    <row r="601" spans="3:6" x14ac:dyDescent="0.25">
      <c r="C601" s="10"/>
      <c r="D601" s="10"/>
      <c r="E601" s="10"/>
      <c r="F601" s="10"/>
    </row>
    <row r="602" spans="3:6" x14ac:dyDescent="0.25">
      <c r="C602" s="10"/>
      <c r="D602" s="10"/>
      <c r="E602" s="10"/>
      <c r="F602" s="10"/>
    </row>
    <row r="603" spans="3:6" x14ac:dyDescent="0.25">
      <c r="C603" s="10"/>
      <c r="D603" s="10"/>
      <c r="E603" s="10"/>
      <c r="F603" s="10"/>
    </row>
    <row r="604" spans="3:6" x14ac:dyDescent="0.25">
      <c r="C604" s="10"/>
      <c r="D604" s="10"/>
      <c r="E604" s="10"/>
      <c r="F604" s="10"/>
    </row>
    <row r="605" spans="3:6" x14ac:dyDescent="0.25">
      <c r="C605" s="10"/>
      <c r="D605" s="10"/>
      <c r="E605" s="10"/>
      <c r="F605" s="10"/>
    </row>
    <row r="606" spans="3:6" x14ac:dyDescent="0.25">
      <c r="C606" s="10"/>
      <c r="D606" s="10"/>
      <c r="E606" s="10"/>
      <c r="F606" s="10"/>
    </row>
    <row r="607" spans="3:6" x14ac:dyDescent="0.25">
      <c r="C607" s="10"/>
      <c r="D607" s="10"/>
      <c r="E607" s="10"/>
      <c r="F607" s="10"/>
    </row>
    <row r="608" spans="3:6" x14ac:dyDescent="0.25">
      <c r="C608" s="10"/>
      <c r="D608" s="10"/>
      <c r="E608" s="10"/>
      <c r="F608" s="10"/>
    </row>
    <row r="609" spans="3:6" x14ac:dyDescent="0.25">
      <c r="C609" s="10"/>
      <c r="D609" s="10"/>
      <c r="E609" s="10"/>
      <c r="F609" s="10"/>
    </row>
    <row r="610" spans="3:6" x14ac:dyDescent="0.25">
      <c r="C610" s="10"/>
      <c r="D610" s="10"/>
      <c r="E610" s="10"/>
      <c r="F610" s="10"/>
    </row>
    <row r="611" spans="3:6" x14ac:dyDescent="0.25">
      <c r="C611" s="10"/>
      <c r="D611" s="10"/>
      <c r="E611" s="10"/>
      <c r="F611" s="10"/>
    </row>
    <row r="612" spans="3:6" x14ac:dyDescent="0.25">
      <c r="C612" s="10"/>
      <c r="D612" s="10"/>
      <c r="E612" s="10"/>
      <c r="F612" s="10"/>
    </row>
    <row r="613" spans="3:6" x14ac:dyDescent="0.25">
      <c r="C613" s="10"/>
      <c r="D613" s="10"/>
      <c r="E613" s="10"/>
      <c r="F613" s="10"/>
    </row>
    <row r="614" spans="3:6" x14ac:dyDescent="0.25">
      <c r="C614" s="10"/>
      <c r="D614" s="10"/>
      <c r="E614" s="10"/>
      <c r="F614" s="10"/>
    </row>
    <row r="615" spans="3:6" x14ac:dyDescent="0.25">
      <c r="C615" s="10"/>
      <c r="D615" s="10"/>
      <c r="E615" s="10"/>
      <c r="F615" s="10"/>
    </row>
    <row r="616" spans="3:6" x14ac:dyDescent="0.25">
      <c r="C616" s="10"/>
      <c r="D616" s="10"/>
      <c r="E616" s="10"/>
      <c r="F616" s="10"/>
    </row>
    <row r="617" spans="3:6" x14ac:dyDescent="0.25">
      <c r="C617" s="10"/>
      <c r="D617" s="10"/>
      <c r="E617" s="10"/>
      <c r="F617" s="10"/>
    </row>
    <row r="618" spans="3:6" x14ac:dyDescent="0.25">
      <c r="C618" s="10"/>
      <c r="D618" s="10"/>
      <c r="E618" s="10"/>
      <c r="F618" s="10"/>
    </row>
    <row r="619" spans="3:6" x14ac:dyDescent="0.25">
      <c r="C619" s="10"/>
      <c r="D619" s="10"/>
      <c r="E619" s="10"/>
      <c r="F619" s="10"/>
    </row>
    <row r="620" spans="3:6" x14ac:dyDescent="0.25">
      <c r="C620" s="10"/>
      <c r="D620" s="10"/>
      <c r="E620" s="10"/>
      <c r="F620" s="10"/>
    </row>
    <row r="621" spans="3:6" x14ac:dyDescent="0.25">
      <c r="C621" s="10"/>
      <c r="D621" s="10"/>
      <c r="E621" s="10"/>
      <c r="F621" s="10"/>
    </row>
    <row r="622" spans="3:6" x14ac:dyDescent="0.25">
      <c r="C622" s="10"/>
      <c r="D622" s="10"/>
      <c r="E622" s="10"/>
      <c r="F622" s="10"/>
    </row>
    <row r="623" spans="3:6" x14ac:dyDescent="0.25">
      <c r="C623" s="10"/>
      <c r="D623" s="10"/>
      <c r="E623" s="10"/>
      <c r="F623" s="10"/>
    </row>
    <row r="624" spans="3:6" x14ac:dyDescent="0.25">
      <c r="C624" s="10"/>
      <c r="D624" s="10"/>
      <c r="E624" s="10"/>
      <c r="F624" s="10"/>
    </row>
    <row r="625" spans="3:6" x14ac:dyDescent="0.25">
      <c r="C625" s="10"/>
      <c r="D625" s="10"/>
      <c r="E625" s="10"/>
      <c r="F625" s="10"/>
    </row>
    <row r="626" spans="3:6" x14ac:dyDescent="0.25">
      <c r="C626" s="10"/>
      <c r="D626" s="10"/>
      <c r="E626" s="10"/>
      <c r="F626" s="10"/>
    </row>
    <row r="627" spans="3:6" x14ac:dyDescent="0.25">
      <c r="C627" s="10"/>
      <c r="D627" s="10"/>
      <c r="E627" s="10"/>
      <c r="F627" s="10"/>
    </row>
    <row r="628" spans="3:6" x14ac:dyDescent="0.25">
      <c r="C628" s="10"/>
      <c r="D628" s="10"/>
      <c r="E628" s="10"/>
      <c r="F628" s="10"/>
    </row>
    <row r="629" spans="3:6" x14ac:dyDescent="0.25">
      <c r="C629" s="10"/>
      <c r="D629" s="10"/>
      <c r="E629" s="10"/>
      <c r="F629" s="10"/>
    </row>
    <row r="630" spans="3:6" x14ac:dyDescent="0.25">
      <c r="C630" s="10"/>
      <c r="D630" s="10"/>
      <c r="E630" s="10"/>
      <c r="F630" s="10"/>
    </row>
    <row r="631" spans="3:6" x14ac:dyDescent="0.25">
      <c r="C631" s="10"/>
      <c r="D631" s="10"/>
      <c r="E631" s="10"/>
      <c r="F631" s="10"/>
    </row>
    <row r="632" spans="3:6" x14ac:dyDescent="0.25">
      <c r="C632" s="10"/>
      <c r="D632" s="10"/>
      <c r="E632" s="10"/>
      <c r="F632" s="10"/>
    </row>
    <row r="633" spans="3:6" x14ac:dyDescent="0.25">
      <c r="C633" s="10"/>
      <c r="D633" s="10"/>
      <c r="E633" s="10"/>
      <c r="F633" s="10"/>
    </row>
    <row r="634" spans="3:6" x14ac:dyDescent="0.25">
      <c r="C634" s="10"/>
      <c r="D634" s="10"/>
      <c r="E634" s="10"/>
      <c r="F634" s="10"/>
    </row>
    <row r="635" spans="3:6" x14ac:dyDescent="0.25">
      <c r="C635" s="10"/>
      <c r="D635" s="10"/>
      <c r="E635" s="10"/>
      <c r="F635" s="10"/>
    </row>
    <row r="636" spans="3:6" x14ac:dyDescent="0.25">
      <c r="C636" s="10"/>
      <c r="D636" s="10"/>
      <c r="E636" s="10"/>
      <c r="F636" s="10"/>
    </row>
    <row r="637" spans="3:6" x14ac:dyDescent="0.25">
      <c r="C637" s="10"/>
      <c r="D637" s="10"/>
      <c r="E637" s="10"/>
      <c r="F637" s="10"/>
    </row>
    <row r="638" spans="3:6" x14ac:dyDescent="0.25">
      <c r="C638" s="10"/>
      <c r="D638" s="10"/>
      <c r="E638" s="10"/>
      <c r="F638" s="10"/>
    </row>
    <row r="639" spans="3:6" x14ac:dyDescent="0.25">
      <c r="C639" s="10"/>
      <c r="D639" s="10"/>
      <c r="E639" s="10"/>
      <c r="F639" s="10"/>
    </row>
    <row r="640" spans="3:6" x14ac:dyDescent="0.25">
      <c r="C640" s="10"/>
      <c r="D640" s="10"/>
      <c r="E640" s="10"/>
      <c r="F640" s="10"/>
    </row>
    <row r="641" spans="3:6" x14ac:dyDescent="0.25">
      <c r="C641" s="10"/>
      <c r="D641" s="10"/>
      <c r="E641" s="10"/>
      <c r="F641" s="10"/>
    </row>
    <row r="642" spans="3:6" x14ac:dyDescent="0.25">
      <c r="C642" s="10"/>
      <c r="D642" s="10"/>
      <c r="E642" s="10"/>
      <c r="F642" s="10"/>
    </row>
    <row r="643" spans="3:6" x14ac:dyDescent="0.25">
      <c r="C643" s="10"/>
      <c r="D643" s="10"/>
      <c r="E643" s="10"/>
      <c r="F643" s="10"/>
    </row>
    <row r="644" spans="3:6" x14ac:dyDescent="0.25">
      <c r="C644" s="10"/>
      <c r="D644" s="10"/>
      <c r="E644" s="10"/>
      <c r="F644" s="10"/>
    </row>
    <row r="645" spans="3:6" x14ac:dyDescent="0.25">
      <c r="C645" s="10"/>
      <c r="D645" s="10"/>
      <c r="E645" s="10"/>
      <c r="F645" s="10"/>
    </row>
    <row r="646" spans="3:6" x14ac:dyDescent="0.25">
      <c r="C646" s="10"/>
      <c r="D646" s="10"/>
      <c r="E646" s="10"/>
      <c r="F646" s="10"/>
    </row>
    <row r="647" spans="3:6" x14ac:dyDescent="0.25">
      <c r="C647" s="10"/>
      <c r="D647" s="10"/>
      <c r="E647" s="10"/>
      <c r="F647" s="10"/>
    </row>
    <row r="648" spans="3:6" x14ac:dyDescent="0.25">
      <c r="C648" s="10"/>
      <c r="D648" s="10"/>
      <c r="E648" s="10"/>
      <c r="F648" s="10"/>
    </row>
    <row r="649" spans="3:6" x14ac:dyDescent="0.25">
      <c r="C649" s="10"/>
      <c r="D649" s="10"/>
      <c r="E649" s="10"/>
      <c r="F649" s="10"/>
    </row>
    <row r="650" spans="3:6" x14ac:dyDescent="0.25">
      <c r="C650" s="10"/>
      <c r="D650" s="10"/>
      <c r="E650" s="10"/>
      <c r="F650" s="10"/>
    </row>
    <row r="651" spans="3:6" x14ac:dyDescent="0.25">
      <c r="C651" s="10"/>
      <c r="D651" s="10"/>
      <c r="E651" s="10"/>
      <c r="F651" s="10"/>
    </row>
    <row r="652" spans="3:6" x14ac:dyDescent="0.25">
      <c r="C652" s="10"/>
      <c r="D652" s="10"/>
      <c r="E652" s="10"/>
      <c r="F652" s="10"/>
    </row>
    <row r="653" spans="3:6" x14ac:dyDescent="0.25">
      <c r="C653" s="10"/>
      <c r="D653" s="10"/>
      <c r="E653" s="10"/>
      <c r="F653" s="10"/>
    </row>
    <row r="654" spans="3:6" x14ac:dyDescent="0.25">
      <c r="C654" s="10"/>
      <c r="D654" s="10"/>
      <c r="E654" s="10"/>
      <c r="F654" s="10"/>
    </row>
    <row r="655" spans="3:6" x14ac:dyDescent="0.25">
      <c r="C655" s="10"/>
      <c r="D655" s="10"/>
      <c r="E655" s="10"/>
      <c r="F655" s="10"/>
    </row>
    <row r="656" spans="3:6" x14ac:dyDescent="0.25">
      <c r="C656" s="10"/>
      <c r="D656" s="10"/>
      <c r="E656" s="10"/>
      <c r="F656" s="10"/>
    </row>
    <row r="657" spans="3:6" x14ac:dyDescent="0.25">
      <c r="C657" s="10"/>
      <c r="D657" s="10"/>
      <c r="E657" s="10"/>
      <c r="F657" s="10"/>
    </row>
    <row r="658" spans="3:6" x14ac:dyDescent="0.25">
      <c r="C658" s="10"/>
      <c r="D658" s="10"/>
      <c r="E658" s="10"/>
      <c r="F658" s="10"/>
    </row>
    <row r="659" spans="3:6" x14ac:dyDescent="0.25">
      <c r="C659" s="10"/>
      <c r="D659" s="10"/>
      <c r="E659" s="10"/>
      <c r="F659" s="10"/>
    </row>
    <row r="660" spans="3:6" x14ac:dyDescent="0.25">
      <c r="C660" s="10"/>
      <c r="D660" s="10"/>
      <c r="E660" s="10"/>
      <c r="F660" s="10"/>
    </row>
    <row r="661" spans="3:6" x14ac:dyDescent="0.25">
      <c r="C661" s="10"/>
      <c r="D661" s="10"/>
      <c r="E661" s="10"/>
      <c r="F661" s="10"/>
    </row>
    <row r="662" spans="3:6" x14ac:dyDescent="0.25">
      <c r="C662" s="10"/>
      <c r="D662" s="10"/>
      <c r="E662" s="10"/>
      <c r="F662" s="10"/>
    </row>
    <row r="663" spans="3:6" x14ac:dyDescent="0.25">
      <c r="C663" s="10"/>
      <c r="D663" s="10"/>
      <c r="E663" s="10"/>
      <c r="F663" s="10"/>
    </row>
    <row r="664" spans="3:6" x14ac:dyDescent="0.25">
      <c r="C664" s="10"/>
      <c r="D664" s="10"/>
      <c r="E664" s="10"/>
      <c r="F664" s="10"/>
    </row>
    <row r="665" spans="3:6" x14ac:dyDescent="0.25">
      <c r="C665" s="10"/>
      <c r="D665" s="10"/>
      <c r="E665" s="10"/>
      <c r="F665" s="10"/>
    </row>
    <row r="666" spans="3:6" x14ac:dyDescent="0.25">
      <c r="C666" s="10"/>
      <c r="D666" s="10"/>
      <c r="E666" s="10"/>
      <c r="F666" s="10"/>
    </row>
    <row r="667" spans="3:6" x14ac:dyDescent="0.25">
      <c r="C667" s="10"/>
      <c r="D667" s="10"/>
      <c r="E667" s="10"/>
      <c r="F667" s="10"/>
    </row>
    <row r="668" spans="3:6" x14ac:dyDescent="0.25">
      <c r="C668" s="10"/>
      <c r="D668" s="10"/>
      <c r="E668" s="10"/>
      <c r="F668" s="10"/>
    </row>
    <row r="669" spans="3:6" x14ac:dyDescent="0.25">
      <c r="C669" s="10"/>
      <c r="D669" s="10"/>
      <c r="E669" s="10"/>
      <c r="F669" s="10"/>
    </row>
    <row r="670" spans="3:6" x14ac:dyDescent="0.25">
      <c r="C670" s="10"/>
      <c r="D670" s="10"/>
      <c r="E670" s="10"/>
      <c r="F670" s="10"/>
    </row>
    <row r="671" spans="3:6" x14ac:dyDescent="0.25">
      <c r="C671" s="10"/>
      <c r="D671" s="10"/>
      <c r="E671" s="10"/>
      <c r="F671" s="10"/>
    </row>
    <row r="672" spans="3:6" x14ac:dyDescent="0.25">
      <c r="C672" s="10"/>
      <c r="D672" s="10"/>
      <c r="E672" s="10"/>
      <c r="F672" s="10"/>
    </row>
    <row r="673" spans="3:6" x14ac:dyDescent="0.25">
      <c r="C673" s="10"/>
      <c r="D673" s="10"/>
      <c r="E673" s="10"/>
      <c r="F673" s="10"/>
    </row>
    <row r="674" spans="3:6" x14ac:dyDescent="0.25">
      <c r="C674" s="10"/>
      <c r="D674" s="10"/>
      <c r="E674" s="10"/>
      <c r="F674" s="10"/>
    </row>
    <row r="675" spans="3:6" x14ac:dyDescent="0.25">
      <c r="C675" s="10"/>
      <c r="D675" s="10"/>
      <c r="E675" s="10"/>
      <c r="F675" s="10"/>
    </row>
    <row r="676" spans="3:6" x14ac:dyDescent="0.25">
      <c r="C676" s="10"/>
      <c r="D676" s="10"/>
      <c r="E676" s="10"/>
      <c r="F676" s="10"/>
    </row>
    <row r="677" spans="3:6" x14ac:dyDescent="0.25">
      <c r="C677" s="10"/>
      <c r="D677" s="10"/>
      <c r="E677" s="10"/>
      <c r="F677" s="10"/>
    </row>
    <row r="678" spans="3:6" x14ac:dyDescent="0.25">
      <c r="C678" s="10"/>
      <c r="D678" s="10"/>
      <c r="E678" s="10"/>
      <c r="F678" s="10"/>
    </row>
    <row r="679" spans="3:6" x14ac:dyDescent="0.25">
      <c r="C679" s="10"/>
      <c r="D679" s="10"/>
      <c r="E679" s="10"/>
      <c r="F679" s="10"/>
    </row>
    <row r="680" spans="3:6" x14ac:dyDescent="0.25">
      <c r="C680" s="10"/>
      <c r="D680" s="10"/>
      <c r="E680" s="10"/>
      <c r="F680" s="10"/>
    </row>
    <row r="681" spans="3:6" x14ac:dyDescent="0.25">
      <c r="C681" s="10"/>
      <c r="D681" s="10"/>
      <c r="E681" s="10"/>
      <c r="F681" s="10"/>
    </row>
    <row r="682" spans="3:6" x14ac:dyDescent="0.25">
      <c r="C682" s="10"/>
      <c r="D682" s="10"/>
      <c r="E682" s="10"/>
      <c r="F682" s="10"/>
    </row>
    <row r="683" spans="3:6" x14ac:dyDescent="0.25">
      <c r="C683" s="10"/>
      <c r="D683" s="10"/>
      <c r="E683" s="10"/>
      <c r="F683" s="10"/>
    </row>
    <row r="684" spans="3:6" x14ac:dyDescent="0.25">
      <c r="C684" s="10"/>
      <c r="D684" s="10"/>
      <c r="E684" s="10"/>
      <c r="F684" s="10"/>
    </row>
    <row r="685" spans="3:6" x14ac:dyDescent="0.25">
      <c r="C685" s="10"/>
      <c r="D685" s="10"/>
      <c r="E685" s="10"/>
      <c r="F685" s="10"/>
    </row>
    <row r="686" spans="3:6" x14ac:dyDescent="0.25">
      <c r="C686" s="10"/>
      <c r="D686" s="10"/>
      <c r="E686" s="10"/>
      <c r="F686" s="10"/>
    </row>
    <row r="687" spans="3:6" x14ac:dyDescent="0.25">
      <c r="C687" s="10"/>
      <c r="D687" s="10"/>
      <c r="E687" s="10"/>
      <c r="F687" s="10"/>
    </row>
    <row r="688" spans="3:6" x14ac:dyDescent="0.25">
      <c r="C688" s="10"/>
      <c r="D688" s="10"/>
      <c r="E688" s="10"/>
      <c r="F688" s="10"/>
    </row>
    <row r="689" spans="3:6" x14ac:dyDescent="0.25">
      <c r="C689" s="10"/>
      <c r="D689" s="10"/>
      <c r="E689" s="10"/>
      <c r="F689" s="10"/>
    </row>
    <row r="690" spans="3:6" x14ac:dyDescent="0.25">
      <c r="C690" s="10"/>
      <c r="D690" s="10"/>
      <c r="E690" s="10"/>
      <c r="F690" s="10"/>
    </row>
    <row r="691" spans="3:6" x14ac:dyDescent="0.25">
      <c r="C691" s="10"/>
      <c r="D691" s="10"/>
      <c r="E691" s="10"/>
      <c r="F691" s="10"/>
    </row>
    <row r="692" spans="3:6" x14ac:dyDescent="0.25">
      <c r="C692" s="10"/>
      <c r="D692" s="10"/>
      <c r="E692" s="10"/>
      <c r="F692" s="10"/>
    </row>
    <row r="693" spans="3:6" x14ac:dyDescent="0.25">
      <c r="C693" s="10"/>
      <c r="D693" s="10"/>
      <c r="E693" s="10"/>
      <c r="F693" s="10"/>
    </row>
    <row r="694" spans="3:6" x14ac:dyDescent="0.25">
      <c r="C694" s="10"/>
      <c r="D694" s="10"/>
      <c r="E694" s="10"/>
      <c r="F694" s="10"/>
    </row>
    <row r="695" spans="3:6" x14ac:dyDescent="0.25">
      <c r="C695" s="10"/>
      <c r="D695" s="10"/>
      <c r="E695" s="10"/>
      <c r="F695" s="10"/>
    </row>
    <row r="696" spans="3:6" x14ac:dyDescent="0.25">
      <c r="C696" s="10"/>
      <c r="D696" s="10"/>
      <c r="E696" s="10"/>
      <c r="F696" s="10"/>
    </row>
    <row r="697" spans="3:6" x14ac:dyDescent="0.25">
      <c r="C697" s="10"/>
      <c r="D697" s="10"/>
      <c r="E697" s="10"/>
      <c r="F697" s="10"/>
    </row>
    <row r="698" spans="3:6" x14ac:dyDescent="0.25">
      <c r="C698" s="10"/>
      <c r="D698" s="10"/>
      <c r="E698" s="10"/>
      <c r="F698" s="10"/>
    </row>
    <row r="699" spans="3:6" x14ac:dyDescent="0.25">
      <c r="C699" s="10"/>
      <c r="D699" s="10"/>
      <c r="E699" s="10"/>
      <c r="F699" s="10"/>
    </row>
    <row r="700" spans="3:6" x14ac:dyDescent="0.25">
      <c r="C700" s="10"/>
      <c r="D700" s="10"/>
      <c r="E700" s="10"/>
      <c r="F700" s="10"/>
    </row>
    <row r="701" spans="3:6" x14ac:dyDescent="0.25">
      <c r="C701" s="10"/>
      <c r="D701" s="10"/>
      <c r="E701" s="10"/>
      <c r="F701" s="10"/>
    </row>
    <row r="702" spans="3:6" x14ac:dyDescent="0.25">
      <c r="C702" s="10"/>
      <c r="D702" s="10"/>
      <c r="E702" s="10"/>
      <c r="F702" s="10"/>
    </row>
    <row r="703" spans="3:6" x14ac:dyDescent="0.25">
      <c r="C703" s="10"/>
      <c r="D703" s="10"/>
      <c r="E703" s="10"/>
      <c r="F703" s="10"/>
    </row>
    <row r="704" spans="3:6" x14ac:dyDescent="0.25">
      <c r="C704" s="10"/>
      <c r="D704" s="10"/>
      <c r="E704" s="10"/>
      <c r="F704" s="10"/>
    </row>
    <row r="705" spans="3:6" x14ac:dyDescent="0.25">
      <c r="C705" s="10"/>
      <c r="D705" s="10"/>
      <c r="E705" s="10"/>
      <c r="F705" s="10"/>
    </row>
    <row r="706" spans="3:6" x14ac:dyDescent="0.25">
      <c r="C706" s="10"/>
      <c r="D706" s="10"/>
      <c r="E706" s="10"/>
      <c r="F706" s="10"/>
    </row>
    <row r="707" spans="3:6" x14ac:dyDescent="0.25">
      <c r="C707" s="10"/>
      <c r="D707" s="10"/>
      <c r="E707" s="10"/>
      <c r="F707" s="10"/>
    </row>
    <row r="708" spans="3:6" x14ac:dyDescent="0.25">
      <c r="C708" s="10"/>
      <c r="D708" s="10"/>
      <c r="E708" s="10"/>
      <c r="F708" s="10"/>
    </row>
    <row r="709" spans="3:6" x14ac:dyDescent="0.25">
      <c r="C709" s="10"/>
      <c r="D709" s="10"/>
      <c r="E709" s="10"/>
      <c r="F709" s="10"/>
    </row>
    <row r="710" spans="3:6" x14ac:dyDescent="0.25">
      <c r="C710" s="10"/>
      <c r="D710" s="10"/>
      <c r="E710" s="10"/>
      <c r="F710" s="10"/>
    </row>
    <row r="711" spans="3:6" x14ac:dyDescent="0.25">
      <c r="C711" s="10"/>
      <c r="D711" s="10"/>
      <c r="E711" s="10"/>
      <c r="F711" s="10"/>
    </row>
    <row r="712" spans="3:6" x14ac:dyDescent="0.25">
      <c r="C712" s="10"/>
      <c r="D712" s="10"/>
      <c r="E712" s="10"/>
      <c r="F712" s="10"/>
    </row>
    <row r="713" spans="3:6" x14ac:dyDescent="0.25">
      <c r="C713" s="10"/>
      <c r="D713" s="10"/>
      <c r="E713" s="10"/>
      <c r="F713" s="10"/>
    </row>
    <row r="714" spans="3:6" x14ac:dyDescent="0.25">
      <c r="C714" s="10"/>
      <c r="D714" s="10"/>
      <c r="E714" s="10"/>
      <c r="F714" s="10"/>
    </row>
    <row r="715" spans="3:6" x14ac:dyDescent="0.25">
      <c r="C715" s="10"/>
      <c r="D715" s="10"/>
      <c r="E715" s="10"/>
      <c r="F715" s="10"/>
    </row>
    <row r="716" spans="3:6" x14ac:dyDescent="0.25">
      <c r="C716" s="10"/>
      <c r="D716" s="10"/>
      <c r="E716" s="10"/>
      <c r="F716" s="10"/>
    </row>
    <row r="717" spans="3:6" x14ac:dyDescent="0.25">
      <c r="C717" s="10"/>
      <c r="D717" s="10"/>
      <c r="E717" s="10"/>
      <c r="F717" s="10"/>
    </row>
    <row r="718" spans="3:6" x14ac:dyDescent="0.25">
      <c r="C718" s="10"/>
      <c r="D718" s="10"/>
      <c r="E718" s="10"/>
      <c r="F718" s="10"/>
    </row>
    <row r="719" spans="3:6" x14ac:dyDescent="0.25">
      <c r="C719" s="10"/>
      <c r="D719" s="10"/>
      <c r="E719" s="10"/>
      <c r="F719" s="10"/>
    </row>
    <row r="720" spans="3:6" x14ac:dyDescent="0.25">
      <c r="C720" s="10"/>
      <c r="D720" s="10"/>
      <c r="E720" s="10"/>
      <c r="F720" s="10"/>
    </row>
    <row r="721" spans="3:6" x14ac:dyDescent="0.25">
      <c r="C721" s="10"/>
      <c r="D721" s="10"/>
      <c r="E721" s="10"/>
      <c r="F721" s="10"/>
    </row>
    <row r="722" spans="3:6" x14ac:dyDescent="0.25">
      <c r="C722" s="10"/>
      <c r="D722" s="10"/>
      <c r="E722" s="10"/>
      <c r="F722" s="10"/>
    </row>
    <row r="723" spans="3:6" x14ac:dyDescent="0.25">
      <c r="C723" s="10"/>
      <c r="D723" s="10"/>
      <c r="E723" s="10"/>
      <c r="F723" s="10"/>
    </row>
    <row r="724" spans="3:6" x14ac:dyDescent="0.25">
      <c r="C724" s="10"/>
      <c r="D724" s="10"/>
      <c r="E724" s="10"/>
      <c r="F724" s="10"/>
    </row>
    <row r="725" spans="3:6" x14ac:dyDescent="0.25">
      <c r="C725" s="10"/>
      <c r="D725" s="10"/>
      <c r="E725" s="10"/>
      <c r="F725" s="10"/>
    </row>
    <row r="726" spans="3:6" x14ac:dyDescent="0.25">
      <c r="C726" s="10"/>
      <c r="D726" s="10"/>
      <c r="E726" s="10"/>
      <c r="F726" s="10"/>
    </row>
    <row r="727" spans="3:6" x14ac:dyDescent="0.25">
      <c r="C727" s="10"/>
      <c r="D727" s="10"/>
      <c r="E727" s="10"/>
      <c r="F727" s="10"/>
    </row>
    <row r="728" spans="3:6" x14ac:dyDescent="0.25">
      <c r="C728" s="10"/>
      <c r="D728" s="10"/>
      <c r="E728" s="10"/>
      <c r="F728" s="10"/>
    </row>
    <row r="729" spans="3:6" x14ac:dyDescent="0.25">
      <c r="C729" s="10"/>
      <c r="D729" s="10"/>
      <c r="E729" s="10"/>
      <c r="F729" s="10"/>
    </row>
    <row r="730" spans="3:6" x14ac:dyDescent="0.25">
      <c r="C730" s="10"/>
      <c r="D730" s="10"/>
      <c r="E730" s="10"/>
      <c r="F730" s="10"/>
    </row>
    <row r="731" spans="3:6" x14ac:dyDescent="0.25">
      <c r="C731" s="10"/>
      <c r="D731" s="10"/>
      <c r="E731" s="10"/>
      <c r="F731" s="10"/>
    </row>
    <row r="732" spans="3:6" x14ac:dyDescent="0.25">
      <c r="C732" s="10"/>
      <c r="D732" s="10"/>
      <c r="E732" s="10"/>
      <c r="F732" s="10"/>
    </row>
    <row r="733" spans="3:6" x14ac:dyDescent="0.25">
      <c r="C733" s="10"/>
      <c r="D733" s="10"/>
      <c r="E733" s="10"/>
      <c r="F733" s="10"/>
    </row>
    <row r="734" spans="3:6" x14ac:dyDescent="0.25">
      <c r="C734" s="10"/>
      <c r="D734" s="10"/>
      <c r="E734" s="10"/>
      <c r="F734" s="10"/>
    </row>
    <row r="735" spans="3:6" x14ac:dyDescent="0.25">
      <c r="C735" s="10"/>
      <c r="D735" s="10"/>
      <c r="E735" s="10"/>
      <c r="F735" s="10"/>
    </row>
    <row r="736" spans="3:6" x14ac:dyDescent="0.25">
      <c r="C736" s="10"/>
      <c r="D736" s="10"/>
      <c r="E736" s="10"/>
      <c r="F736" s="10"/>
    </row>
    <row r="737" spans="3:6" x14ac:dyDescent="0.25">
      <c r="C737" s="10"/>
      <c r="D737" s="10"/>
      <c r="E737" s="10"/>
      <c r="F737" s="10"/>
    </row>
    <row r="738" spans="3:6" x14ac:dyDescent="0.25">
      <c r="C738" s="10"/>
      <c r="D738" s="10"/>
      <c r="E738" s="10"/>
      <c r="F738" s="10"/>
    </row>
    <row r="739" spans="3:6" x14ac:dyDescent="0.25">
      <c r="C739" s="10"/>
      <c r="D739" s="10"/>
      <c r="E739" s="10"/>
      <c r="F739" s="10"/>
    </row>
    <row r="740" spans="3:6" x14ac:dyDescent="0.25">
      <c r="C740" s="10"/>
      <c r="D740" s="10"/>
      <c r="E740" s="10"/>
      <c r="F740" s="10"/>
    </row>
    <row r="741" spans="3:6" x14ac:dyDescent="0.25">
      <c r="C741" s="10"/>
      <c r="D741" s="10"/>
      <c r="E741" s="10"/>
      <c r="F741" s="10"/>
    </row>
    <row r="742" spans="3:6" x14ac:dyDescent="0.25">
      <c r="C742" s="10"/>
      <c r="D742" s="10"/>
      <c r="E742" s="10"/>
      <c r="F742" s="10"/>
    </row>
    <row r="743" spans="3:6" x14ac:dyDescent="0.25">
      <c r="C743" s="10"/>
      <c r="D743" s="10"/>
      <c r="E743" s="10"/>
      <c r="F743" s="10"/>
    </row>
    <row r="744" spans="3:6" x14ac:dyDescent="0.25">
      <c r="C744" s="10"/>
      <c r="D744" s="10"/>
      <c r="E744" s="10"/>
      <c r="F744" s="10"/>
    </row>
    <row r="745" spans="3:6" x14ac:dyDescent="0.25">
      <c r="C745" s="10"/>
      <c r="D745" s="10"/>
      <c r="E745" s="10"/>
      <c r="F745" s="10"/>
    </row>
    <row r="746" spans="3:6" x14ac:dyDescent="0.25">
      <c r="C746" s="10"/>
      <c r="D746" s="10"/>
      <c r="E746" s="10"/>
      <c r="F746" s="10"/>
    </row>
    <row r="747" spans="3:6" x14ac:dyDescent="0.25">
      <c r="C747" s="10"/>
      <c r="D747" s="10"/>
      <c r="E747" s="10"/>
      <c r="F747" s="10"/>
    </row>
    <row r="748" spans="3:6" x14ac:dyDescent="0.25">
      <c r="C748" s="10"/>
      <c r="D748" s="10"/>
      <c r="E748" s="10"/>
      <c r="F748" s="10"/>
    </row>
    <row r="749" spans="3:6" x14ac:dyDescent="0.25">
      <c r="C749" s="10"/>
      <c r="D749" s="10"/>
      <c r="E749" s="10"/>
      <c r="F749" s="10"/>
    </row>
    <row r="750" spans="3:6" x14ac:dyDescent="0.25">
      <c r="C750" s="10"/>
      <c r="D750" s="10"/>
      <c r="E750" s="10"/>
      <c r="F750" s="10"/>
    </row>
    <row r="751" spans="3:6" x14ac:dyDescent="0.25">
      <c r="C751" s="10"/>
      <c r="D751" s="10"/>
      <c r="E751" s="10"/>
      <c r="F751" s="10"/>
    </row>
    <row r="752" spans="3:6" x14ac:dyDescent="0.25">
      <c r="C752" s="10"/>
      <c r="D752" s="10"/>
      <c r="E752" s="10"/>
      <c r="F752" s="10"/>
    </row>
    <row r="753" spans="3:6" x14ac:dyDescent="0.25">
      <c r="C753" s="10"/>
      <c r="D753" s="10"/>
      <c r="E753" s="10"/>
      <c r="F753" s="10"/>
    </row>
    <row r="754" spans="3:6" x14ac:dyDescent="0.25">
      <c r="C754" s="10"/>
      <c r="D754" s="10"/>
      <c r="E754" s="10"/>
      <c r="F754" s="10"/>
    </row>
    <row r="755" spans="3:6" x14ac:dyDescent="0.25">
      <c r="C755" s="10"/>
      <c r="D755" s="10"/>
      <c r="E755" s="10"/>
      <c r="F755" s="10"/>
    </row>
    <row r="756" spans="3:6" x14ac:dyDescent="0.25">
      <c r="C756" s="10"/>
      <c r="D756" s="10"/>
      <c r="E756" s="10"/>
      <c r="F756" s="10"/>
    </row>
    <row r="757" spans="3:6" x14ac:dyDescent="0.25">
      <c r="C757" s="10"/>
      <c r="D757" s="10"/>
      <c r="E757" s="10"/>
      <c r="F757" s="10"/>
    </row>
    <row r="758" spans="3:6" x14ac:dyDescent="0.25">
      <c r="C758" s="10"/>
      <c r="D758" s="10"/>
      <c r="E758" s="10"/>
      <c r="F758" s="10"/>
    </row>
    <row r="759" spans="3:6" x14ac:dyDescent="0.25">
      <c r="C759" s="10"/>
      <c r="D759" s="10"/>
      <c r="E759" s="10"/>
      <c r="F759" s="10"/>
    </row>
    <row r="760" spans="3:6" x14ac:dyDescent="0.25">
      <c r="C760" s="10"/>
      <c r="D760" s="10"/>
      <c r="E760" s="10"/>
      <c r="F760" s="10"/>
    </row>
    <row r="761" spans="3:6" x14ac:dyDescent="0.25">
      <c r="C761" s="10"/>
      <c r="D761" s="10"/>
      <c r="E761" s="10"/>
      <c r="F761" s="10"/>
    </row>
    <row r="762" spans="3:6" x14ac:dyDescent="0.25">
      <c r="C762" s="10"/>
      <c r="D762" s="10"/>
      <c r="E762" s="10"/>
      <c r="F762" s="10"/>
    </row>
    <row r="763" spans="3:6" x14ac:dyDescent="0.25">
      <c r="C763" s="10"/>
      <c r="D763" s="10"/>
      <c r="E763" s="10"/>
      <c r="F763" s="10"/>
    </row>
    <row r="764" spans="3:6" x14ac:dyDescent="0.25">
      <c r="C764" s="10"/>
      <c r="D764" s="10"/>
      <c r="E764" s="10"/>
      <c r="F764" s="10"/>
    </row>
    <row r="765" spans="3:6" x14ac:dyDescent="0.25">
      <c r="C765" s="10"/>
      <c r="D765" s="10"/>
      <c r="E765" s="10"/>
      <c r="F765" s="10"/>
    </row>
    <row r="766" spans="3:6" x14ac:dyDescent="0.25">
      <c r="C766" s="10"/>
      <c r="D766" s="10"/>
      <c r="E766" s="10"/>
      <c r="F766" s="10"/>
    </row>
    <row r="767" spans="3:6" x14ac:dyDescent="0.25">
      <c r="C767" s="10"/>
      <c r="D767" s="10"/>
      <c r="E767" s="10"/>
      <c r="F767" s="10"/>
    </row>
    <row r="768" spans="3:6" x14ac:dyDescent="0.25">
      <c r="C768" s="10"/>
      <c r="D768" s="10"/>
      <c r="E768" s="10"/>
      <c r="F768" s="10"/>
    </row>
    <row r="769" spans="3:6" x14ac:dyDescent="0.25">
      <c r="C769" s="10"/>
      <c r="D769" s="10"/>
      <c r="E769" s="10"/>
      <c r="F769" s="10"/>
    </row>
    <row r="770" spans="3:6" x14ac:dyDescent="0.25">
      <c r="C770" s="10"/>
      <c r="D770" s="10"/>
      <c r="E770" s="10"/>
      <c r="F770" s="10"/>
    </row>
    <row r="771" spans="3:6" x14ac:dyDescent="0.25">
      <c r="C771" s="10"/>
      <c r="D771" s="10"/>
      <c r="E771" s="10"/>
      <c r="F771" s="10"/>
    </row>
    <row r="772" spans="3:6" x14ac:dyDescent="0.25">
      <c r="C772" s="10"/>
      <c r="D772" s="10"/>
      <c r="E772" s="10"/>
      <c r="F772" s="10"/>
    </row>
    <row r="773" spans="3:6" x14ac:dyDescent="0.25">
      <c r="C773" s="10"/>
      <c r="D773" s="10"/>
      <c r="E773" s="10"/>
      <c r="F773" s="10"/>
    </row>
    <row r="774" spans="3:6" x14ac:dyDescent="0.25">
      <c r="C774" s="10"/>
      <c r="D774" s="10"/>
      <c r="E774" s="10"/>
      <c r="F774" s="10"/>
    </row>
    <row r="775" spans="3:6" x14ac:dyDescent="0.25">
      <c r="C775" s="10"/>
      <c r="D775" s="10"/>
      <c r="E775" s="10"/>
      <c r="F775" s="10"/>
    </row>
    <row r="776" spans="3:6" x14ac:dyDescent="0.25">
      <c r="C776" s="10"/>
      <c r="D776" s="10"/>
      <c r="E776" s="10"/>
      <c r="F776" s="10"/>
    </row>
    <row r="777" spans="3:6" x14ac:dyDescent="0.25">
      <c r="C777" s="10"/>
      <c r="D777" s="10"/>
      <c r="E777" s="10"/>
      <c r="F777" s="10"/>
    </row>
    <row r="778" spans="3:6" x14ac:dyDescent="0.25">
      <c r="C778" s="10"/>
      <c r="D778" s="10"/>
      <c r="E778" s="10"/>
      <c r="F778" s="10"/>
    </row>
    <row r="779" spans="3:6" x14ac:dyDescent="0.25">
      <c r="C779" s="10"/>
      <c r="D779" s="10"/>
      <c r="E779" s="10"/>
      <c r="F779" s="10"/>
    </row>
    <row r="780" spans="3:6" x14ac:dyDescent="0.25">
      <c r="C780" s="10"/>
      <c r="D780" s="10"/>
      <c r="E780" s="10"/>
      <c r="F780" s="10"/>
    </row>
    <row r="781" spans="3:6" x14ac:dyDescent="0.25">
      <c r="C781" s="10"/>
      <c r="D781" s="10"/>
      <c r="E781" s="10"/>
      <c r="F781" s="10"/>
    </row>
    <row r="782" spans="3:6" x14ac:dyDescent="0.25">
      <c r="C782" s="10"/>
      <c r="D782" s="10"/>
      <c r="E782" s="10"/>
      <c r="F782" s="10"/>
    </row>
    <row r="783" spans="3:6" x14ac:dyDescent="0.25">
      <c r="C783" s="10"/>
      <c r="D783" s="10"/>
      <c r="E783" s="10"/>
      <c r="F783" s="10"/>
    </row>
    <row r="784" spans="3:6" x14ac:dyDescent="0.25">
      <c r="C784" s="10"/>
      <c r="D784" s="10"/>
      <c r="E784" s="10"/>
      <c r="F784" s="10"/>
    </row>
    <row r="785" spans="3:6" x14ac:dyDescent="0.25">
      <c r="C785" s="10"/>
      <c r="D785" s="10"/>
      <c r="E785" s="10"/>
      <c r="F785" s="10"/>
    </row>
    <row r="786" spans="3:6" x14ac:dyDescent="0.25">
      <c r="C786" s="10"/>
      <c r="D786" s="10"/>
      <c r="E786" s="10"/>
      <c r="F786" s="10"/>
    </row>
    <row r="787" spans="3:6" x14ac:dyDescent="0.25">
      <c r="C787" s="10"/>
      <c r="D787" s="10"/>
      <c r="E787" s="10"/>
      <c r="F787" s="10"/>
    </row>
    <row r="788" spans="3:6" x14ac:dyDescent="0.25">
      <c r="C788" s="10"/>
      <c r="D788" s="10"/>
      <c r="E788" s="10"/>
      <c r="F788" s="10"/>
    </row>
    <row r="789" spans="3:6" x14ac:dyDescent="0.25">
      <c r="C789" s="10"/>
      <c r="D789" s="10"/>
      <c r="E789" s="10"/>
      <c r="F789" s="10"/>
    </row>
    <row r="790" spans="3:6" x14ac:dyDescent="0.25">
      <c r="C790" s="10"/>
      <c r="D790" s="10"/>
      <c r="E790" s="10"/>
      <c r="F790" s="10"/>
    </row>
    <row r="791" spans="3:6" x14ac:dyDescent="0.25">
      <c r="C791" s="10"/>
      <c r="D791" s="10"/>
      <c r="E791" s="10"/>
      <c r="F791" s="10"/>
    </row>
    <row r="792" spans="3:6" x14ac:dyDescent="0.25">
      <c r="C792" s="10"/>
      <c r="D792" s="10"/>
      <c r="E792" s="10"/>
      <c r="F792" s="10"/>
    </row>
    <row r="793" spans="3:6" x14ac:dyDescent="0.25">
      <c r="C793" s="10"/>
      <c r="D793" s="10"/>
      <c r="E793" s="10"/>
      <c r="F793" s="10"/>
    </row>
    <row r="794" spans="3:6" x14ac:dyDescent="0.25">
      <c r="C794" s="10"/>
      <c r="D794" s="10"/>
      <c r="E794" s="10"/>
      <c r="F794" s="10"/>
    </row>
    <row r="795" spans="3:6" x14ac:dyDescent="0.25">
      <c r="C795" s="10"/>
      <c r="D795" s="10"/>
      <c r="E795" s="10"/>
      <c r="F795" s="10"/>
    </row>
    <row r="796" spans="3:6" x14ac:dyDescent="0.25">
      <c r="C796" s="10"/>
      <c r="D796" s="10"/>
      <c r="E796" s="10"/>
      <c r="F796" s="10"/>
    </row>
    <row r="797" spans="3:6" x14ac:dyDescent="0.25">
      <c r="C797" s="10"/>
      <c r="D797" s="10"/>
      <c r="E797" s="10"/>
      <c r="F797" s="10"/>
    </row>
    <row r="798" spans="3:6" x14ac:dyDescent="0.25">
      <c r="C798" s="10"/>
      <c r="D798" s="10"/>
      <c r="E798" s="10"/>
      <c r="F798" s="10"/>
    </row>
    <row r="799" spans="3:6" x14ac:dyDescent="0.25">
      <c r="C799" s="10"/>
      <c r="D799" s="10"/>
      <c r="E799" s="10"/>
      <c r="F799" s="10"/>
    </row>
    <row r="800" spans="3:6" x14ac:dyDescent="0.25">
      <c r="C800" s="10"/>
      <c r="D800" s="10"/>
      <c r="E800" s="10"/>
      <c r="F800" s="10"/>
    </row>
    <row r="801" spans="3:6" x14ac:dyDescent="0.25">
      <c r="C801" s="10"/>
      <c r="D801" s="10"/>
      <c r="E801" s="10"/>
      <c r="F801" s="10"/>
    </row>
    <row r="802" spans="3:6" x14ac:dyDescent="0.25">
      <c r="C802" s="10"/>
      <c r="D802" s="10"/>
      <c r="E802" s="10"/>
      <c r="F802" s="10"/>
    </row>
    <row r="803" spans="3:6" x14ac:dyDescent="0.25">
      <c r="C803" s="10"/>
      <c r="D803" s="10"/>
      <c r="E803" s="10"/>
      <c r="F803" s="10"/>
    </row>
    <row r="804" spans="3:6" x14ac:dyDescent="0.25">
      <c r="C804" s="10"/>
      <c r="D804" s="10"/>
      <c r="E804" s="10"/>
      <c r="F804" s="10"/>
    </row>
    <row r="805" spans="3:6" x14ac:dyDescent="0.25">
      <c r="C805" s="10"/>
      <c r="D805" s="10"/>
      <c r="E805" s="10"/>
      <c r="F805" s="10"/>
    </row>
    <row r="806" spans="3:6" x14ac:dyDescent="0.25">
      <c r="C806" s="10"/>
      <c r="D806" s="10"/>
      <c r="E806" s="10"/>
      <c r="F806" s="10"/>
    </row>
    <row r="807" spans="3:6" x14ac:dyDescent="0.25">
      <c r="C807" s="10"/>
      <c r="D807" s="10"/>
      <c r="E807" s="10"/>
      <c r="F807" s="10"/>
    </row>
    <row r="808" spans="3:6" x14ac:dyDescent="0.25">
      <c r="C808" s="10"/>
      <c r="D808" s="10"/>
      <c r="E808" s="10"/>
      <c r="F808" s="10"/>
    </row>
    <row r="809" spans="3:6" x14ac:dyDescent="0.25">
      <c r="C809" s="10"/>
      <c r="D809" s="10"/>
      <c r="E809" s="10"/>
      <c r="F809" s="10"/>
    </row>
    <row r="810" spans="3:6" x14ac:dyDescent="0.25">
      <c r="C810" s="10"/>
      <c r="D810" s="10"/>
      <c r="E810" s="10"/>
      <c r="F810" s="10"/>
    </row>
    <row r="811" spans="3:6" x14ac:dyDescent="0.25">
      <c r="C811" s="10"/>
      <c r="D811" s="10"/>
      <c r="E811" s="10"/>
      <c r="F811" s="10"/>
    </row>
    <row r="812" spans="3:6" x14ac:dyDescent="0.25">
      <c r="C812" s="10"/>
      <c r="D812" s="10"/>
      <c r="E812" s="10"/>
      <c r="F812" s="10"/>
    </row>
    <row r="813" spans="3:6" x14ac:dyDescent="0.25">
      <c r="C813" s="10"/>
      <c r="D813" s="10"/>
      <c r="E813" s="10"/>
      <c r="F813" s="10"/>
    </row>
    <row r="814" spans="3:6" x14ac:dyDescent="0.25">
      <c r="C814" s="10"/>
      <c r="D814" s="10"/>
      <c r="E814" s="10"/>
      <c r="F814" s="10"/>
    </row>
    <row r="815" spans="3:6" x14ac:dyDescent="0.25">
      <c r="C815" s="10"/>
      <c r="D815" s="10"/>
      <c r="E815" s="10"/>
      <c r="F815" s="10"/>
    </row>
    <row r="816" spans="3:6" x14ac:dyDescent="0.25">
      <c r="C816" s="10"/>
      <c r="D816" s="10"/>
      <c r="E816" s="10"/>
      <c r="F816" s="10"/>
    </row>
    <row r="817" spans="3:6" x14ac:dyDescent="0.25">
      <c r="C817" s="10"/>
      <c r="D817" s="10"/>
      <c r="E817" s="10"/>
      <c r="F817" s="10"/>
    </row>
    <row r="818" spans="3:6" x14ac:dyDescent="0.25">
      <c r="C818" s="10"/>
      <c r="D818" s="10"/>
      <c r="E818" s="10"/>
      <c r="F818" s="10"/>
    </row>
    <row r="819" spans="3:6" x14ac:dyDescent="0.25">
      <c r="C819" s="10"/>
      <c r="D819" s="10"/>
      <c r="E819" s="10"/>
      <c r="F819" s="10"/>
    </row>
    <row r="820" spans="3:6" x14ac:dyDescent="0.25">
      <c r="C820" s="10"/>
      <c r="D820" s="10"/>
      <c r="E820" s="10"/>
      <c r="F820" s="10"/>
    </row>
    <row r="821" spans="3:6" x14ac:dyDescent="0.25">
      <c r="C821" s="10"/>
      <c r="D821" s="10"/>
      <c r="E821" s="10"/>
      <c r="F821" s="10"/>
    </row>
    <row r="822" spans="3:6" x14ac:dyDescent="0.25">
      <c r="C822" s="10"/>
      <c r="D822" s="10"/>
      <c r="E822" s="10"/>
      <c r="F822" s="10"/>
    </row>
    <row r="823" spans="3:6" x14ac:dyDescent="0.25">
      <c r="C823" s="10"/>
      <c r="D823" s="10"/>
      <c r="E823" s="10"/>
      <c r="F823" s="10"/>
    </row>
    <row r="824" spans="3:6" x14ac:dyDescent="0.25">
      <c r="C824" s="10"/>
      <c r="D824" s="10"/>
      <c r="E824" s="10"/>
      <c r="F824" s="10"/>
    </row>
    <row r="825" spans="3:6" x14ac:dyDescent="0.25">
      <c r="C825" s="10"/>
      <c r="D825" s="10"/>
      <c r="E825" s="10"/>
      <c r="F825" s="10"/>
    </row>
  </sheetData>
  <sheetProtection algorithmName="SHA-512" hashValue="7Co4j44yr5LOTQomTNN4tYGzDMB1YZd7IIXs71uC30Eo00fna5KuDN8iUCc6eREWBdSBzRuFX8yTZ8NH/jz7Dw==" saltValue="tPlBuyg0q0h51MxyAAyFtw==" spinCount="100000" sheet="1" objects="1" scenarios="1" formatCells="0" formatColumns="0" formatRows="0" selectLockedCells="1"/>
  <mergeCells count="6">
    <mergeCell ref="C8:D8"/>
    <mergeCell ref="B1:F1"/>
    <mergeCell ref="B2:F2"/>
    <mergeCell ref="B3:F3"/>
    <mergeCell ref="B4:F4"/>
    <mergeCell ref="B5:F5"/>
  </mergeCells>
  <pageMargins left="0.7" right="0.7" top="0.75" bottom="0.75" header="0.3" footer="0.3"/>
  <pageSetup scale="89" fitToHeight="10" orientation="landscape"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L158"/>
  <sheetViews>
    <sheetView workbookViewId="0">
      <selection activeCell="B12" sqref="B12"/>
    </sheetView>
  </sheetViews>
  <sheetFormatPr defaultColWidth="9.140625" defaultRowHeight="15" x14ac:dyDescent="0.25"/>
  <cols>
    <col min="1" max="1" width="47.140625" style="6" customWidth="1"/>
    <col min="2" max="8" width="14.7109375" style="6" customWidth="1"/>
    <col min="9" max="9" width="20.140625" style="6" bestFit="1" customWidth="1"/>
    <col min="10" max="16384" width="9.140625" style="6"/>
  </cols>
  <sheetData>
    <row r="1" spans="1:12" x14ac:dyDescent="0.25">
      <c r="A1" s="289" t="str">
        <f>CONCATENATE("ANNUAL REPORT FOR CITY OF"," ",'Start Here'!B2)</f>
        <v>ANNUAL REPORT FOR CITY OF ABERDEEN</v>
      </c>
      <c r="B1" s="289"/>
      <c r="C1" s="289"/>
      <c r="D1" s="289"/>
      <c r="E1" s="289"/>
      <c r="F1" s="289"/>
      <c r="G1" s="289"/>
      <c r="H1" s="289"/>
      <c r="I1" s="289"/>
      <c r="L1" s="111"/>
    </row>
    <row r="2" spans="1:12" x14ac:dyDescent="0.25">
      <c r="A2" s="290" t="str">
        <f>CONCATENATE("AS OF AND FOR THE YEAR ENDED"," ",TEXT('Start Here'!B5,"mmmm d, yyyy"))</f>
        <v>AS OF AND FOR THE YEAR ENDED December 31, 2024</v>
      </c>
      <c r="B2" s="290"/>
      <c r="C2" s="290"/>
      <c r="D2" s="290"/>
      <c r="E2" s="290"/>
      <c r="F2" s="290"/>
      <c r="G2" s="290"/>
      <c r="H2" s="290"/>
      <c r="I2" s="290"/>
      <c r="L2" s="111"/>
    </row>
    <row r="3" spans="1:12" ht="15.75" thickBot="1" x14ac:dyDescent="0.3">
      <c r="B3" s="4"/>
      <c r="C3" s="4"/>
      <c r="D3" s="212"/>
      <c r="E3" s="212"/>
      <c r="F3" s="4"/>
      <c r="G3" s="4"/>
      <c r="H3" s="4"/>
      <c r="I3" s="4"/>
    </row>
    <row r="4" spans="1:12" ht="15.75" thickBot="1" x14ac:dyDescent="0.3">
      <c r="B4" s="150" t="s">
        <v>778</v>
      </c>
      <c r="C4" s="151"/>
      <c r="D4" s="151"/>
      <c r="E4" s="151"/>
      <c r="F4" s="153"/>
      <c r="G4" s="152"/>
      <c r="H4" s="152"/>
      <c r="I4" s="4"/>
    </row>
    <row r="5" spans="1:12" x14ac:dyDescent="0.25">
      <c r="A5" s="4"/>
      <c r="H5" s="78" t="s">
        <v>779</v>
      </c>
    </row>
    <row r="6" spans="1:12" x14ac:dyDescent="0.25">
      <c r="B6" s="192" t="s">
        <v>25</v>
      </c>
      <c r="C6" s="196" t="str">
        <f>IF(ISBLANK('Exhibit 3'!D7),"",'Exhibit 3'!D7)</f>
        <v/>
      </c>
      <c r="D6" s="196" t="str">
        <f>IF(ISBLANK('Exhibit 3'!E7),"",'Exhibit 3'!E7)</f>
        <v/>
      </c>
      <c r="E6" s="196" t="str">
        <f>IF(ISBLANK('Exhibit 3'!F7),"",'Exhibit 3'!F7)</f>
        <v/>
      </c>
      <c r="F6" s="196" t="str">
        <f>IF(ISBLANK('Exhibit 3'!G7),"",'Exhibit 3'!G7)</f>
        <v/>
      </c>
      <c r="G6" s="196" t="str">
        <f>IF(ISBLANK('Exhibit 3'!H7),"",'Exhibit 3'!H7)</f>
        <v/>
      </c>
      <c r="H6" s="78" t="s">
        <v>780</v>
      </c>
      <c r="I6" s="78" t="s">
        <v>2</v>
      </c>
    </row>
    <row r="7" spans="1:12" x14ac:dyDescent="0.25">
      <c r="B7" s="148" t="s">
        <v>5</v>
      </c>
      <c r="C7" s="148" t="s">
        <v>5</v>
      </c>
      <c r="D7" s="148" t="s">
        <v>5</v>
      </c>
      <c r="E7" s="148" t="s">
        <v>5</v>
      </c>
      <c r="F7" s="148" t="s">
        <v>5</v>
      </c>
      <c r="G7" s="148" t="s">
        <v>5</v>
      </c>
      <c r="H7" s="148" t="s">
        <v>6</v>
      </c>
      <c r="I7" s="81" t="s">
        <v>781</v>
      </c>
    </row>
    <row r="8" spans="1:12" x14ac:dyDescent="0.25">
      <c r="A8" s="185" t="s">
        <v>782</v>
      </c>
      <c r="B8" s="16">
        <f>'Exhibit 4'!C163</f>
        <v>0</v>
      </c>
      <c r="C8" s="16">
        <f>'Exhibit 4'!D163</f>
        <v>0</v>
      </c>
      <c r="D8" s="16">
        <f>'Exhibit 4'!E163</f>
        <v>0</v>
      </c>
      <c r="E8" s="16">
        <f>'Exhibit 4'!F163</f>
        <v>0</v>
      </c>
      <c r="F8" s="16">
        <f>'Exhibit 4'!G163</f>
        <v>0</v>
      </c>
      <c r="G8" s="16">
        <f>'Exhibit 4'!H163</f>
        <v>0</v>
      </c>
      <c r="H8" s="16">
        <f>'Exhibit 4'!I163</f>
        <v>0</v>
      </c>
      <c r="I8" s="16">
        <f>SUM(B8:H8)</f>
        <v>0</v>
      </c>
    </row>
    <row r="9" spans="1:12" x14ac:dyDescent="0.25">
      <c r="B9" s="10"/>
      <c r="C9" s="10"/>
      <c r="D9" s="10"/>
      <c r="E9" s="10"/>
      <c r="F9" s="10"/>
      <c r="G9" s="10"/>
      <c r="H9" s="10"/>
      <c r="I9" s="10"/>
    </row>
    <row r="10" spans="1:12" x14ac:dyDescent="0.25">
      <c r="A10" s="4" t="s">
        <v>783</v>
      </c>
      <c r="B10" s="10"/>
      <c r="C10" s="10"/>
      <c r="D10" s="10"/>
      <c r="E10" s="10"/>
      <c r="F10" s="10"/>
      <c r="G10" s="10"/>
      <c r="H10" s="10"/>
      <c r="I10" s="10"/>
    </row>
    <row r="11" spans="1:12" x14ac:dyDescent="0.25">
      <c r="A11" s="4" t="s">
        <v>358</v>
      </c>
      <c r="B11" s="10"/>
      <c r="C11" s="10"/>
      <c r="D11" s="10"/>
      <c r="E11" s="10"/>
      <c r="F11" s="10"/>
      <c r="G11" s="10"/>
      <c r="H11" s="10"/>
      <c r="I11" s="10"/>
    </row>
    <row r="12" spans="1:12" x14ac:dyDescent="0.25">
      <c r="A12" s="32" t="s">
        <v>648</v>
      </c>
      <c r="B12" s="8">
        <f>'Exhibit 4'!C11</f>
        <v>0</v>
      </c>
      <c r="C12" s="8">
        <f>'Exhibit 4'!D11</f>
        <v>0</v>
      </c>
      <c r="D12" s="8">
        <f>'Exhibit 4'!E11</f>
        <v>0</v>
      </c>
      <c r="E12" s="8">
        <f>'Exhibit 4'!F11</f>
        <v>0</v>
      </c>
      <c r="F12" s="8">
        <f>'Exhibit 4'!G11</f>
        <v>0</v>
      </c>
      <c r="G12" s="8">
        <f>'Exhibit 4'!H11</f>
        <v>0</v>
      </c>
      <c r="H12" s="8">
        <f>'Exhibit 4'!I11</f>
        <v>0</v>
      </c>
      <c r="I12" s="8">
        <f t="shared" ref="I12:I20" si="0">SUM(B12:H12)</f>
        <v>0</v>
      </c>
    </row>
    <row r="13" spans="1:12" x14ac:dyDescent="0.25">
      <c r="A13" s="32" t="s">
        <v>360</v>
      </c>
      <c r="B13" s="8">
        <f>'Exhibit 4'!C12</f>
        <v>0</v>
      </c>
      <c r="C13" s="8">
        <f>'Exhibit 4'!D12</f>
        <v>0</v>
      </c>
      <c r="D13" s="8">
        <f>'Exhibit 4'!E12</f>
        <v>0</v>
      </c>
      <c r="E13" s="8">
        <f>'Exhibit 4'!F12</f>
        <v>0</v>
      </c>
      <c r="F13" s="8">
        <f>'Exhibit 4'!G12</f>
        <v>0</v>
      </c>
      <c r="G13" s="8">
        <f>'Exhibit 4'!H12</f>
        <v>0</v>
      </c>
      <c r="H13" s="8">
        <f>'Exhibit 4'!I12</f>
        <v>0</v>
      </c>
      <c r="I13" s="8">
        <f t="shared" si="0"/>
        <v>0</v>
      </c>
    </row>
    <row r="14" spans="1:12" x14ac:dyDescent="0.25">
      <c r="A14" s="32" t="s">
        <v>361</v>
      </c>
      <c r="B14" s="8">
        <f>'Exhibit 4'!C13</f>
        <v>0</v>
      </c>
      <c r="C14" s="8">
        <f>'Exhibit 4'!D13</f>
        <v>0</v>
      </c>
      <c r="D14" s="8">
        <f>'Exhibit 4'!E13</f>
        <v>0</v>
      </c>
      <c r="E14" s="8">
        <f>'Exhibit 4'!F13</f>
        <v>0</v>
      </c>
      <c r="F14" s="8">
        <f>'Exhibit 4'!G13</f>
        <v>0</v>
      </c>
      <c r="G14" s="8">
        <f>'Exhibit 4'!H13</f>
        <v>0</v>
      </c>
      <c r="H14" s="8">
        <f>'Exhibit 4'!I13</f>
        <v>0</v>
      </c>
      <c r="I14" s="8">
        <f t="shared" si="0"/>
        <v>0</v>
      </c>
    </row>
    <row r="15" spans="1:12" x14ac:dyDescent="0.25">
      <c r="A15" s="32" t="s">
        <v>362</v>
      </c>
      <c r="B15" s="8">
        <f>'Exhibit 4'!C14</f>
        <v>0</v>
      </c>
      <c r="C15" s="8">
        <f>'Exhibit 4'!D14</f>
        <v>0</v>
      </c>
      <c r="D15" s="8">
        <f>'Exhibit 4'!E14</f>
        <v>0</v>
      </c>
      <c r="E15" s="8">
        <f>'Exhibit 4'!F14</f>
        <v>0</v>
      </c>
      <c r="F15" s="8">
        <f>'Exhibit 4'!G14</f>
        <v>0</v>
      </c>
      <c r="G15" s="8">
        <f>'Exhibit 4'!H14</f>
        <v>0</v>
      </c>
      <c r="H15" s="8">
        <f>'Exhibit 4'!I14</f>
        <v>0</v>
      </c>
      <c r="I15" s="8">
        <f t="shared" si="0"/>
        <v>0</v>
      </c>
    </row>
    <row r="16" spans="1:12" x14ac:dyDescent="0.25">
      <c r="A16" s="32" t="s">
        <v>363</v>
      </c>
      <c r="B16" s="8">
        <f>'Exhibit 4'!C15</f>
        <v>0</v>
      </c>
      <c r="C16" s="8">
        <f>'Exhibit 4'!D15</f>
        <v>0</v>
      </c>
      <c r="D16" s="8">
        <f>'Exhibit 4'!E15</f>
        <v>0</v>
      </c>
      <c r="E16" s="8">
        <f>'Exhibit 4'!F15</f>
        <v>0</v>
      </c>
      <c r="F16" s="8">
        <f>'Exhibit 4'!G15</f>
        <v>0</v>
      </c>
      <c r="G16" s="8">
        <f>'Exhibit 4'!H15</f>
        <v>0</v>
      </c>
      <c r="H16" s="8">
        <f>'Exhibit 4'!I15</f>
        <v>0</v>
      </c>
      <c r="I16" s="8">
        <f t="shared" si="0"/>
        <v>0</v>
      </c>
    </row>
    <row r="17" spans="1:9" x14ac:dyDescent="0.25">
      <c r="A17" s="32" t="s">
        <v>364</v>
      </c>
      <c r="B17" s="8">
        <f>'Exhibit 4'!C16</f>
        <v>0</v>
      </c>
      <c r="C17" s="8">
        <f>'Exhibit 4'!D16</f>
        <v>0</v>
      </c>
      <c r="D17" s="8">
        <f>'Exhibit 4'!E16</f>
        <v>0</v>
      </c>
      <c r="E17" s="8">
        <f>'Exhibit 4'!F16</f>
        <v>0</v>
      </c>
      <c r="F17" s="8">
        <f>'Exhibit 4'!G16</f>
        <v>0</v>
      </c>
      <c r="G17" s="8">
        <f>'Exhibit 4'!H16</f>
        <v>0</v>
      </c>
      <c r="H17" s="8">
        <f>'Exhibit 4'!I16</f>
        <v>0</v>
      </c>
      <c r="I17" s="8">
        <f t="shared" si="0"/>
        <v>0</v>
      </c>
    </row>
    <row r="18" spans="1:9" x14ac:dyDescent="0.25">
      <c r="A18" s="32" t="s">
        <v>365</v>
      </c>
      <c r="B18" s="8">
        <f>'Exhibit 4'!C17</f>
        <v>0</v>
      </c>
      <c r="C18" s="8">
        <f>'Exhibit 4'!D17</f>
        <v>0</v>
      </c>
      <c r="D18" s="8">
        <f>'Exhibit 4'!E17</f>
        <v>0</v>
      </c>
      <c r="E18" s="8">
        <f>'Exhibit 4'!F17</f>
        <v>0</v>
      </c>
      <c r="F18" s="8">
        <f>'Exhibit 4'!G17</f>
        <v>0</v>
      </c>
      <c r="G18" s="8">
        <f>'Exhibit 4'!H17</f>
        <v>0</v>
      </c>
      <c r="H18" s="8">
        <f>'Exhibit 4'!I17</f>
        <v>0</v>
      </c>
      <c r="I18" s="8">
        <f t="shared" si="0"/>
        <v>0</v>
      </c>
    </row>
    <row r="19" spans="1:9" x14ac:dyDescent="0.25">
      <c r="A19" s="32" t="s">
        <v>366</v>
      </c>
      <c r="B19" s="8">
        <f>'Exhibit 4'!C18</f>
        <v>0</v>
      </c>
      <c r="C19" s="8">
        <f>'Exhibit 4'!D18</f>
        <v>0</v>
      </c>
      <c r="D19" s="8">
        <f>'Exhibit 4'!E18</f>
        <v>0</v>
      </c>
      <c r="E19" s="8">
        <f>'Exhibit 4'!F18</f>
        <v>0</v>
      </c>
      <c r="F19" s="8">
        <f>'Exhibit 4'!G18</f>
        <v>0</v>
      </c>
      <c r="G19" s="8">
        <f>'Exhibit 4'!H18</f>
        <v>0</v>
      </c>
      <c r="H19" s="8">
        <f>'Exhibit 4'!I18</f>
        <v>0</v>
      </c>
      <c r="I19" s="8">
        <f t="shared" si="0"/>
        <v>0</v>
      </c>
    </row>
    <row r="20" spans="1:9" x14ac:dyDescent="0.25">
      <c r="A20" s="30" t="s">
        <v>368</v>
      </c>
      <c r="B20" s="8">
        <f>'Exhibit 4'!C21</f>
        <v>0</v>
      </c>
      <c r="C20" s="8">
        <f>'Exhibit 4'!D21</f>
        <v>0</v>
      </c>
      <c r="D20" s="8">
        <f>'Exhibit 4'!E21</f>
        <v>0</v>
      </c>
      <c r="E20" s="8">
        <f>'Exhibit 4'!F21</f>
        <v>0</v>
      </c>
      <c r="F20" s="8">
        <f>'Exhibit 4'!G21</f>
        <v>0</v>
      </c>
      <c r="G20" s="8">
        <f>'Exhibit 4'!H21</f>
        <v>0</v>
      </c>
      <c r="H20" s="8">
        <f>'Exhibit 4'!I21</f>
        <v>0</v>
      </c>
      <c r="I20" s="8">
        <f t="shared" si="0"/>
        <v>0</v>
      </c>
    </row>
    <row r="21" spans="1:9" x14ac:dyDescent="0.25">
      <c r="A21" s="93" t="s">
        <v>797</v>
      </c>
      <c r="B21" s="8"/>
      <c r="C21" s="8"/>
      <c r="D21" s="8"/>
      <c r="E21" s="8"/>
      <c r="F21" s="8"/>
      <c r="G21" s="8"/>
      <c r="H21" s="8"/>
      <c r="I21" s="8"/>
    </row>
    <row r="22" spans="1:9" x14ac:dyDescent="0.25">
      <c r="A22" s="30" t="s">
        <v>370</v>
      </c>
      <c r="B22" s="8">
        <f>'Exhibit 4'!C24</f>
        <v>0</v>
      </c>
      <c r="C22" s="8">
        <f>'Exhibit 4'!D24</f>
        <v>0</v>
      </c>
      <c r="D22" s="8">
        <f>'Exhibit 4'!E24</f>
        <v>0</v>
      </c>
      <c r="E22" s="8">
        <f>'Exhibit 4'!F24</f>
        <v>0</v>
      </c>
      <c r="F22" s="8">
        <f>'Exhibit 4'!G24</f>
        <v>0</v>
      </c>
      <c r="G22" s="8">
        <f>'Exhibit 4'!H24</f>
        <v>0</v>
      </c>
      <c r="H22" s="8">
        <f>'Exhibit 4'!I24</f>
        <v>0</v>
      </c>
      <c r="I22" s="8">
        <f t="shared" ref="I22:I29" si="1">SUM(B22:H22)</f>
        <v>0</v>
      </c>
    </row>
    <row r="23" spans="1:9" x14ac:dyDescent="0.25">
      <c r="A23" s="32" t="s">
        <v>371</v>
      </c>
      <c r="B23" s="8">
        <f>'Exhibit 4'!C25</f>
        <v>0</v>
      </c>
      <c r="C23" s="8">
        <f>'Exhibit 4'!D25</f>
        <v>0</v>
      </c>
      <c r="D23" s="8">
        <f>'Exhibit 4'!E25</f>
        <v>0</v>
      </c>
      <c r="E23" s="8">
        <f>'Exhibit 4'!F25</f>
        <v>0</v>
      </c>
      <c r="F23" s="8">
        <f>'Exhibit 4'!G25</f>
        <v>0</v>
      </c>
      <c r="G23" s="8">
        <f>'Exhibit 4'!H25</f>
        <v>0</v>
      </c>
      <c r="H23" s="8">
        <f>'Exhibit 4'!I25</f>
        <v>0</v>
      </c>
      <c r="I23" s="8">
        <f t="shared" si="1"/>
        <v>0</v>
      </c>
    </row>
    <row r="24" spans="1:9" x14ac:dyDescent="0.25">
      <c r="A24" s="32" t="s">
        <v>372</v>
      </c>
      <c r="B24" s="8">
        <f>'Exhibit 4'!C26</f>
        <v>0</v>
      </c>
      <c r="C24" s="8">
        <f>'Exhibit 4'!D26</f>
        <v>0</v>
      </c>
      <c r="D24" s="8">
        <f>'Exhibit 4'!E26</f>
        <v>0</v>
      </c>
      <c r="E24" s="8">
        <f>'Exhibit 4'!F26</f>
        <v>0</v>
      </c>
      <c r="F24" s="8">
        <f>'Exhibit 4'!G26</f>
        <v>0</v>
      </c>
      <c r="G24" s="8">
        <f>'Exhibit 4'!H26</f>
        <v>0</v>
      </c>
      <c r="H24" s="8">
        <f>'Exhibit 4'!I26</f>
        <v>0</v>
      </c>
      <c r="I24" s="8">
        <f t="shared" si="1"/>
        <v>0</v>
      </c>
    </row>
    <row r="25" spans="1:9" x14ac:dyDescent="0.25">
      <c r="A25" s="32" t="s">
        <v>373</v>
      </c>
      <c r="B25" s="8">
        <f>'Exhibit 4'!C27</f>
        <v>0</v>
      </c>
      <c r="C25" s="8">
        <f>'Exhibit 4'!D27</f>
        <v>0</v>
      </c>
      <c r="D25" s="8">
        <f>'Exhibit 4'!E27</f>
        <v>0</v>
      </c>
      <c r="E25" s="8">
        <f>'Exhibit 4'!F27</f>
        <v>0</v>
      </c>
      <c r="F25" s="8">
        <f>'Exhibit 4'!G27</f>
        <v>0</v>
      </c>
      <c r="G25" s="8">
        <f>'Exhibit 4'!H27</f>
        <v>0</v>
      </c>
      <c r="H25" s="8">
        <f>'Exhibit 4'!I27</f>
        <v>0</v>
      </c>
      <c r="I25" s="8">
        <f t="shared" si="1"/>
        <v>0</v>
      </c>
    </row>
    <row r="26" spans="1:9" x14ac:dyDescent="0.25">
      <c r="A26" s="30" t="s">
        <v>798</v>
      </c>
      <c r="B26" s="8">
        <f>'Exhibit 4'!C29+'Exhibit 4'!C30+'Exhibit 4'!C31+'Exhibit 4'!C32+'Exhibit 4'!C33+'Exhibit 4'!C34+'Exhibit 4'!C35+'Exhibit 4'!C36</f>
        <v>0</v>
      </c>
      <c r="C26" s="8">
        <f>'Exhibit 4'!D29+'Exhibit 4'!D30+'Exhibit 4'!D31+'Exhibit 4'!D32+'Exhibit 4'!D33+'Exhibit 4'!D34+'Exhibit 4'!D35+'Exhibit 4'!D36</f>
        <v>0</v>
      </c>
      <c r="D26" s="8">
        <f>'Exhibit 4'!E29+'Exhibit 4'!E30+'Exhibit 4'!E31+'Exhibit 4'!E32+'Exhibit 4'!E33+'Exhibit 4'!E34+'Exhibit 4'!E35+'Exhibit 4'!E36</f>
        <v>0</v>
      </c>
      <c r="E26" s="8">
        <f>'Exhibit 4'!F29+'Exhibit 4'!F30+'Exhibit 4'!F31+'Exhibit 4'!F32+'Exhibit 4'!F33+'Exhibit 4'!F34+'Exhibit 4'!F35+'Exhibit 4'!F36</f>
        <v>0</v>
      </c>
      <c r="F26" s="8">
        <f>'Exhibit 4'!G29+'Exhibit 4'!G30+'Exhibit 4'!G31+'Exhibit 4'!G32+'Exhibit 4'!G33+'Exhibit 4'!G34+'Exhibit 4'!G35+'Exhibit 4'!G36</f>
        <v>0</v>
      </c>
      <c r="G26" s="8">
        <f>'Exhibit 4'!H29+'Exhibit 4'!H30+'Exhibit 4'!H31+'Exhibit 4'!H32+'Exhibit 4'!H33+'Exhibit 4'!H34+'Exhibit 4'!H35+'Exhibit 4'!H36</f>
        <v>0</v>
      </c>
      <c r="H26" s="8">
        <f>'Exhibit 4'!I29+'Exhibit 4'!I30+'Exhibit 4'!I31+'Exhibit 4'!I32+'Exhibit 4'!I33+'Exhibit 4'!I34+'Exhibit 4'!I35+'Exhibit 4'!I36</f>
        <v>0</v>
      </c>
      <c r="I26" s="8">
        <f t="shared" si="1"/>
        <v>0</v>
      </c>
    </row>
    <row r="27" spans="1:9" x14ac:dyDescent="0.25">
      <c r="A27" s="32" t="s">
        <v>382</v>
      </c>
      <c r="B27" s="8">
        <f>'Exhibit 4'!C37</f>
        <v>0</v>
      </c>
      <c r="C27" s="8">
        <f>'Exhibit 4'!D37</f>
        <v>0</v>
      </c>
      <c r="D27" s="8">
        <f>'Exhibit 4'!E37</f>
        <v>0</v>
      </c>
      <c r="E27" s="8">
        <f>'Exhibit 4'!F37</f>
        <v>0</v>
      </c>
      <c r="F27" s="8">
        <f>'Exhibit 4'!G37</f>
        <v>0</v>
      </c>
      <c r="G27" s="8">
        <f>'Exhibit 4'!H37</f>
        <v>0</v>
      </c>
      <c r="H27" s="8">
        <f>'Exhibit 4'!I37</f>
        <v>0</v>
      </c>
      <c r="I27" s="8">
        <f t="shared" si="1"/>
        <v>0</v>
      </c>
    </row>
    <row r="28" spans="1:9" x14ac:dyDescent="0.25">
      <c r="A28" s="32" t="s">
        <v>383</v>
      </c>
      <c r="B28" s="8">
        <f>'Exhibit 4'!C39+'Exhibit 4'!C40+'Exhibit 4'!C41+'Exhibit 4'!C42</f>
        <v>0</v>
      </c>
      <c r="C28" s="8">
        <f>'Exhibit 4'!D39+'Exhibit 4'!D40+'Exhibit 4'!D41+'Exhibit 4'!D42</f>
        <v>0</v>
      </c>
      <c r="D28" s="8">
        <f>'Exhibit 4'!E39+'Exhibit 4'!E40+'Exhibit 4'!E41+'Exhibit 4'!E42</f>
        <v>0</v>
      </c>
      <c r="E28" s="8">
        <f>'Exhibit 4'!F39+'Exhibit 4'!F40+'Exhibit 4'!F41+'Exhibit 4'!F42</f>
        <v>0</v>
      </c>
      <c r="F28" s="8">
        <f>'Exhibit 4'!G39+'Exhibit 4'!G40+'Exhibit 4'!G41+'Exhibit 4'!G42</f>
        <v>0</v>
      </c>
      <c r="G28" s="8">
        <f>'Exhibit 4'!H39+'Exhibit 4'!H40+'Exhibit 4'!H41+'Exhibit 4'!H42</f>
        <v>0</v>
      </c>
      <c r="H28" s="8">
        <f>'Exhibit 4'!I39+'Exhibit 4'!I40+'Exhibit 4'!I41+'Exhibit 4'!I42</f>
        <v>0</v>
      </c>
      <c r="I28" s="8">
        <f t="shared" si="1"/>
        <v>0</v>
      </c>
    </row>
    <row r="29" spans="1:9" x14ac:dyDescent="0.25">
      <c r="A29" s="30" t="s">
        <v>799</v>
      </c>
      <c r="B29" s="8">
        <f>'Exhibit 4'!C43</f>
        <v>0</v>
      </c>
      <c r="C29" s="8">
        <f>'Exhibit 4'!D43</f>
        <v>0</v>
      </c>
      <c r="D29" s="8">
        <f>'Exhibit 4'!E43</f>
        <v>0</v>
      </c>
      <c r="E29" s="8">
        <f>'Exhibit 4'!F43</f>
        <v>0</v>
      </c>
      <c r="F29" s="8">
        <f>'Exhibit 4'!G43</f>
        <v>0</v>
      </c>
      <c r="G29" s="8">
        <f>'Exhibit 4'!H43</f>
        <v>0</v>
      </c>
      <c r="H29" s="8">
        <f>'Exhibit 4'!I43</f>
        <v>0</v>
      </c>
      <c r="I29" s="8">
        <f t="shared" si="1"/>
        <v>0</v>
      </c>
    </row>
    <row r="30" spans="1:9" x14ac:dyDescent="0.25">
      <c r="A30" s="4" t="s">
        <v>389</v>
      </c>
      <c r="B30" s="8"/>
      <c r="C30" s="8"/>
      <c r="D30" s="8"/>
      <c r="E30" s="8"/>
      <c r="F30" s="8"/>
      <c r="G30" s="8"/>
      <c r="H30" s="8"/>
      <c r="I30" s="8"/>
    </row>
    <row r="31" spans="1:9" x14ac:dyDescent="0.25">
      <c r="A31" s="30" t="s">
        <v>390</v>
      </c>
      <c r="B31" s="8">
        <f>'Exhibit 4'!C47</f>
        <v>0</v>
      </c>
      <c r="C31" s="8">
        <f>'Exhibit 4'!D47</f>
        <v>0</v>
      </c>
      <c r="D31" s="8">
        <f>'Exhibit 4'!E47</f>
        <v>0</v>
      </c>
      <c r="E31" s="8">
        <f>'Exhibit 4'!F47</f>
        <v>0</v>
      </c>
      <c r="F31" s="8">
        <f>'Exhibit 4'!G47</f>
        <v>0</v>
      </c>
      <c r="G31" s="8">
        <f>'Exhibit 4'!H47</f>
        <v>0</v>
      </c>
      <c r="H31" s="8">
        <f>'Exhibit 4'!I47</f>
        <v>0</v>
      </c>
      <c r="I31" s="8">
        <f t="shared" ref="I31:I39" si="2">SUM(B31:H31)</f>
        <v>0</v>
      </c>
    </row>
    <row r="32" spans="1:9" x14ac:dyDescent="0.25">
      <c r="A32" s="30" t="s">
        <v>391</v>
      </c>
      <c r="B32" s="8">
        <f>'Exhibit 4'!C48</f>
        <v>0</v>
      </c>
      <c r="C32" s="8">
        <f>'Exhibit 4'!D48</f>
        <v>0</v>
      </c>
      <c r="D32" s="8">
        <f>'Exhibit 4'!E48</f>
        <v>0</v>
      </c>
      <c r="E32" s="8">
        <f>'Exhibit 4'!F48</f>
        <v>0</v>
      </c>
      <c r="F32" s="8">
        <f>'Exhibit 4'!G48</f>
        <v>0</v>
      </c>
      <c r="G32" s="8">
        <f>'Exhibit 4'!H48</f>
        <v>0</v>
      </c>
      <c r="H32" s="8">
        <f>'Exhibit 4'!I48</f>
        <v>0</v>
      </c>
      <c r="I32" s="8">
        <f t="shared" si="2"/>
        <v>0</v>
      </c>
    </row>
    <row r="33" spans="1:9" x14ac:dyDescent="0.25">
      <c r="A33" s="30" t="s">
        <v>392</v>
      </c>
      <c r="B33" s="8">
        <f>'Exhibit 4'!C49</f>
        <v>0</v>
      </c>
      <c r="C33" s="8">
        <f>'Exhibit 4'!D49</f>
        <v>0</v>
      </c>
      <c r="D33" s="8">
        <f>'Exhibit 4'!E49</f>
        <v>0</v>
      </c>
      <c r="E33" s="8">
        <f>'Exhibit 4'!F49</f>
        <v>0</v>
      </c>
      <c r="F33" s="8">
        <f>'Exhibit 4'!G49</f>
        <v>0</v>
      </c>
      <c r="G33" s="8">
        <f>'Exhibit 4'!H49</f>
        <v>0</v>
      </c>
      <c r="H33" s="8">
        <f>'Exhibit 4'!I49</f>
        <v>0</v>
      </c>
      <c r="I33" s="8">
        <f t="shared" si="2"/>
        <v>0</v>
      </c>
    </row>
    <row r="34" spans="1:9" x14ac:dyDescent="0.25">
      <c r="A34" s="30" t="s">
        <v>393</v>
      </c>
      <c r="B34" s="8">
        <f>'Exhibit 4'!C50</f>
        <v>0</v>
      </c>
      <c r="C34" s="8">
        <f>'Exhibit 4'!D50</f>
        <v>0</v>
      </c>
      <c r="D34" s="8">
        <f>'Exhibit 4'!E50</f>
        <v>0</v>
      </c>
      <c r="E34" s="8">
        <f>'Exhibit 4'!F50</f>
        <v>0</v>
      </c>
      <c r="F34" s="8">
        <f>'Exhibit 4'!G50</f>
        <v>0</v>
      </c>
      <c r="G34" s="8">
        <f>'Exhibit 4'!H50</f>
        <v>0</v>
      </c>
      <c r="H34" s="8">
        <f>'Exhibit 4'!I50</f>
        <v>0</v>
      </c>
      <c r="I34" s="8">
        <f t="shared" si="2"/>
        <v>0</v>
      </c>
    </row>
    <row r="35" spans="1:9" x14ac:dyDescent="0.25">
      <c r="A35" s="30" t="s">
        <v>394</v>
      </c>
      <c r="B35" s="8">
        <f>'Exhibit 4'!C51</f>
        <v>0</v>
      </c>
      <c r="C35" s="8">
        <f>'Exhibit 4'!D51</f>
        <v>0</v>
      </c>
      <c r="D35" s="8">
        <f>'Exhibit 4'!E51</f>
        <v>0</v>
      </c>
      <c r="E35" s="8">
        <f>'Exhibit 4'!F51</f>
        <v>0</v>
      </c>
      <c r="F35" s="8">
        <f>'Exhibit 4'!G51</f>
        <v>0</v>
      </c>
      <c r="G35" s="8">
        <f>'Exhibit 4'!H51</f>
        <v>0</v>
      </c>
      <c r="H35" s="8">
        <f>'Exhibit 4'!I51</f>
        <v>0</v>
      </c>
      <c r="I35" s="8">
        <f t="shared" si="2"/>
        <v>0</v>
      </c>
    </row>
    <row r="36" spans="1:9" x14ac:dyDescent="0.25">
      <c r="A36" s="30" t="s">
        <v>395</v>
      </c>
      <c r="B36" s="8">
        <f>'Exhibit 4'!C52</f>
        <v>0</v>
      </c>
      <c r="C36" s="8">
        <f>'Exhibit 4'!D52</f>
        <v>0</v>
      </c>
      <c r="D36" s="8">
        <f>'Exhibit 4'!E52</f>
        <v>0</v>
      </c>
      <c r="E36" s="8">
        <f>'Exhibit 4'!F52</f>
        <v>0</v>
      </c>
      <c r="F36" s="8">
        <f>'Exhibit 4'!G52</f>
        <v>0</v>
      </c>
      <c r="G36" s="8">
        <f>'Exhibit 4'!H52</f>
        <v>0</v>
      </c>
      <c r="H36" s="8">
        <f>'Exhibit 4'!I52</f>
        <v>0</v>
      </c>
      <c r="I36" s="8">
        <f t="shared" si="2"/>
        <v>0</v>
      </c>
    </row>
    <row r="37" spans="1:9" x14ac:dyDescent="0.25">
      <c r="A37" s="30" t="s">
        <v>396</v>
      </c>
      <c r="B37" s="8">
        <f>'Exhibit 4'!C53</f>
        <v>0</v>
      </c>
      <c r="C37" s="8">
        <f>'Exhibit 4'!D53</f>
        <v>0</v>
      </c>
      <c r="D37" s="8">
        <f>'Exhibit 4'!E53</f>
        <v>0</v>
      </c>
      <c r="E37" s="8">
        <f>'Exhibit 4'!F53</f>
        <v>0</v>
      </c>
      <c r="F37" s="8">
        <f>'Exhibit 4'!G53</f>
        <v>0</v>
      </c>
      <c r="G37" s="8">
        <f>'Exhibit 4'!H53</f>
        <v>0</v>
      </c>
      <c r="H37" s="8">
        <f>'Exhibit 4'!I53</f>
        <v>0</v>
      </c>
      <c r="I37" s="8">
        <f t="shared" si="2"/>
        <v>0</v>
      </c>
    </row>
    <row r="38" spans="1:9" x14ac:dyDescent="0.25">
      <c r="A38" s="30" t="s">
        <v>397</v>
      </c>
      <c r="B38" s="8">
        <f>'Exhibit 4'!C54</f>
        <v>0</v>
      </c>
      <c r="C38" s="8">
        <f>'Exhibit 4'!D54</f>
        <v>0</v>
      </c>
      <c r="D38" s="8">
        <f>'Exhibit 4'!E54</f>
        <v>0</v>
      </c>
      <c r="E38" s="8">
        <f>'Exhibit 4'!F54</f>
        <v>0</v>
      </c>
      <c r="F38" s="8">
        <f>'Exhibit 4'!G54</f>
        <v>0</v>
      </c>
      <c r="G38" s="8">
        <f>'Exhibit 4'!H54</f>
        <v>0</v>
      </c>
      <c r="H38" s="8">
        <f>'Exhibit 4'!I54</f>
        <v>0</v>
      </c>
      <c r="I38" s="8">
        <f t="shared" si="2"/>
        <v>0</v>
      </c>
    </row>
    <row r="39" spans="1:9" x14ac:dyDescent="0.25">
      <c r="A39" s="30" t="s">
        <v>3</v>
      </c>
      <c r="B39" s="8">
        <f>'Exhibit 4'!C55</f>
        <v>0</v>
      </c>
      <c r="C39" s="8">
        <f>'Exhibit 4'!D55</f>
        <v>0</v>
      </c>
      <c r="D39" s="8">
        <f>'Exhibit 4'!E55</f>
        <v>0</v>
      </c>
      <c r="E39" s="8">
        <f>'Exhibit 4'!F55</f>
        <v>0</v>
      </c>
      <c r="F39" s="8">
        <f>'Exhibit 4'!G55</f>
        <v>0</v>
      </c>
      <c r="G39" s="8">
        <f>'Exhibit 4'!H55</f>
        <v>0</v>
      </c>
      <c r="H39" s="8">
        <f>'Exhibit 4'!I55</f>
        <v>0</v>
      </c>
      <c r="I39" s="8">
        <f t="shared" si="2"/>
        <v>0</v>
      </c>
    </row>
    <row r="40" spans="1:9" x14ac:dyDescent="0.25">
      <c r="A40" s="4" t="s">
        <v>400</v>
      </c>
      <c r="B40" s="8"/>
      <c r="C40" s="8"/>
      <c r="D40" s="8"/>
      <c r="E40" s="8"/>
      <c r="F40" s="8"/>
      <c r="G40" s="8"/>
      <c r="H40" s="8"/>
      <c r="I40" s="8"/>
    </row>
    <row r="41" spans="1:9" x14ac:dyDescent="0.25">
      <c r="A41" s="30" t="s">
        <v>800</v>
      </c>
      <c r="B41" s="8">
        <f>'Exhibit 4'!C59</f>
        <v>0</v>
      </c>
      <c r="C41" s="8">
        <f>'Exhibit 4'!D59</f>
        <v>0</v>
      </c>
      <c r="D41" s="8">
        <f>'Exhibit 4'!E59</f>
        <v>0</v>
      </c>
      <c r="E41" s="8">
        <f>'Exhibit 4'!F59</f>
        <v>0</v>
      </c>
      <c r="F41" s="8">
        <f>'Exhibit 4'!G59</f>
        <v>0</v>
      </c>
      <c r="G41" s="8">
        <f>'Exhibit 4'!H59</f>
        <v>0</v>
      </c>
      <c r="H41" s="8">
        <f>'Exhibit 4'!I59</f>
        <v>0</v>
      </c>
      <c r="I41" s="8">
        <f>SUM(B41:H41)</f>
        <v>0</v>
      </c>
    </row>
    <row r="42" spans="1:9" x14ac:dyDescent="0.25">
      <c r="A42" s="30" t="s">
        <v>402</v>
      </c>
      <c r="B42" s="8">
        <f>'Exhibit 4'!C60</f>
        <v>0</v>
      </c>
      <c r="C42" s="8">
        <f>'Exhibit 4'!D60</f>
        <v>0</v>
      </c>
      <c r="D42" s="8">
        <f>'Exhibit 4'!E60</f>
        <v>0</v>
      </c>
      <c r="E42" s="8">
        <f>'Exhibit 4'!F60</f>
        <v>0</v>
      </c>
      <c r="F42" s="8">
        <f>'Exhibit 4'!G60</f>
        <v>0</v>
      </c>
      <c r="G42" s="8">
        <f>'Exhibit 4'!H60</f>
        <v>0</v>
      </c>
      <c r="H42" s="8">
        <f>'Exhibit 4'!I60</f>
        <v>0</v>
      </c>
      <c r="I42" s="8">
        <f>SUM(B42:H42)</f>
        <v>0</v>
      </c>
    </row>
    <row r="43" spans="1:9" x14ac:dyDescent="0.25">
      <c r="A43" s="32" t="s">
        <v>403</v>
      </c>
      <c r="B43" s="8">
        <f>'Exhibit 4'!C61</f>
        <v>0</v>
      </c>
      <c r="C43" s="8">
        <f>'Exhibit 4'!D61</f>
        <v>0</v>
      </c>
      <c r="D43" s="8">
        <f>'Exhibit 4'!E61</f>
        <v>0</v>
      </c>
      <c r="E43" s="8">
        <f>'Exhibit 4'!F61</f>
        <v>0</v>
      </c>
      <c r="F43" s="8">
        <f>'Exhibit 4'!G61</f>
        <v>0</v>
      </c>
      <c r="G43" s="8">
        <f>'Exhibit 4'!H61</f>
        <v>0</v>
      </c>
      <c r="H43" s="8">
        <f>'Exhibit 4'!I61</f>
        <v>0</v>
      </c>
      <c r="I43" s="8">
        <f>SUM(B43:H43)</f>
        <v>0</v>
      </c>
    </row>
    <row r="44" spans="1:9" x14ac:dyDescent="0.25">
      <c r="A44" s="32" t="s">
        <v>404</v>
      </c>
      <c r="B44" s="8">
        <f>'Exhibit 4'!C62</f>
        <v>0</v>
      </c>
      <c r="C44" s="8">
        <f>'Exhibit 4'!D62</f>
        <v>0</v>
      </c>
      <c r="D44" s="8">
        <f>'Exhibit 4'!E62</f>
        <v>0</v>
      </c>
      <c r="E44" s="8">
        <f>'Exhibit 4'!F62</f>
        <v>0</v>
      </c>
      <c r="F44" s="8">
        <f>'Exhibit 4'!G62</f>
        <v>0</v>
      </c>
      <c r="G44" s="8">
        <f>'Exhibit 4'!H62</f>
        <v>0</v>
      </c>
      <c r="H44" s="8">
        <f>'Exhibit 4'!I62</f>
        <v>0</v>
      </c>
      <c r="I44" s="8">
        <f>SUM(B44:H44)</f>
        <v>0</v>
      </c>
    </row>
    <row r="45" spans="1:9" x14ac:dyDescent="0.25">
      <c r="A45" s="30" t="s">
        <v>3</v>
      </c>
      <c r="B45" s="8">
        <f>'Exhibit 4'!C63</f>
        <v>0</v>
      </c>
      <c r="C45" s="8">
        <f>'Exhibit 4'!D63</f>
        <v>0</v>
      </c>
      <c r="D45" s="8">
        <f>'Exhibit 4'!E63</f>
        <v>0</v>
      </c>
      <c r="E45" s="8">
        <f>'Exhibit 4'!F63</f>
        <v>0</v>
      </c>
      <c r="F45" s="8">
        <f>'Exhibit 4'!G63</f>
        <v>0</v>
      </c>
      <c r="G45" s="8">
        <f>'Exhibit 4'!H63</f>
        <v>0</v>
      </c>
      <c r="H45" s="8">
        <f>'Exhibit 4'!I63</f>
        <v>0</v>
      </c>
      <c r="I45" s="8">
        <f>SUM(B45:H45)</f>
        <v>0</v>
      </c>
    </row>
    <row r="46" spans="1:9" x14ac:dyDescent="0.25">
      <c r="A46" s="93" t="s">
        <v>801</v>
      </c>
      <c r="B46" s="8"/>
      <c r="C46" s="8"/>
      <c r="D46" s="8"/>
      <c r="E46" s="8"/>
      <c r="F46" s="8"/>
      <c r="G46" s="8"/>
      <c r="H46" s="8"/>
      <c r="I46" s="8"/>
    </row>
    <row r="47" spans="1:9" x14ac:dyDescent="0.25">
      <c r="A47" s="32" t="s">
        <v>407</v>
      </c>
      <c r="B47" s="8">
        <f>'Exhibit 4'!C67</f>
        <v>0</v>
      </c>
      <c r="C47" s="8">
        <f>'Exhibit 4'!D67</f>
        <v>0</v>
      </c>
      <c r="D47" s="8">
        <f>'Exhibit 4'!E67</f>
        <v>0</v>
      </c>
      <c r="E47" s="8">
        <f>'Exhibit 4'!F67</f>
        <v>0</v>
      </c>
      <c r="F47" s="8">
        <f>'Exhibit 4'!G67</f>
        <v>0</v>
      </c>
      <c r="G47" s="8">
        <f>'Exhibit 4'!H67</f>
        <v>0</v>
      </c>
      <c r="H47" s="8">
        <f>'Exhibit 4'!I67</f>
        <v>0</v>
      </c>
      <c r="I47" s="8">
        <f t="shared" ref="I47:I57" si="3">SUM(B47:H47)</f>
        <v>0</v>
      </c>
    </row>
    <row r="48" spans="1:9" x14ac:dyDescent="0.25">
      <c r="A48" s="32" t="s">
        <v>408</v>
      </c>
      <c r="B48" s="8">
        <f>'Exhibit 4'!C68</f>
        <v>0</v>
      </c>
      <c r="C48" s="8">
        <f>'Exhibit 4'!D68</f>
        <v>0</v>
      </c>
      <c r="D48" s="8">
        <f>'Exhibit 4'!E68</f>
        <v>0</v>
      </c>
      <c r="E48" s="8">
        <f>'Exhibit 4'!F68</f>
        <v>0</v>
      </c>
      <c r="F48" s="8">
        <f>'Exhibit 4'!G68</f>
        <v>0</v>
      </c>
      <c r="G48" s="8">
        <f>'Exhibit 4'!H68</f>
        <v>0</v>
      </c>
      <c r="H48" s="8">
        <f>'Exhibit 4'!I68</f>
        <v>0</v>
      </c>
      <c r="I48" s="8">
        <f t="shared" si="3"/>
        <v>0</v>
      </c>
    </row>
    <row r="49" spans="1:9" x14ac:dyDescent="0.25">
      <c r="A49" s="32" t="s">
        <v>409</v>
      </c>
      <c r="B49" s="8">
        <f>'Exhibit 4'!C69</f>
        <v>0</v>
      </c>
      <c r="C49" s="8">
        <f>'Exhibit 4'!D69</f>
        <v>0</v>
      </c>
      <c r="D49" s="8">
        <f>'Exhibit 4'!E69</f>
        <v>0</v>
      </c>
      <c r="E49" s="8">
        <f>'Exhibit 4'!F69</f>
        <v>0</v>
      </c>
      <c r="F49" s="8">
        <f>'Exhibit 4'!G69</f>
        <v>0</v>
      </c>
      <c r="G49" s="8">
        <f>'Exhibit 4'!H69</f>
        <v>0</v>
      </c>
      <c r="H49" s="8">
        <f>'Exhibit 4'!I69</f>
        <v>0</v>
      </c>
      <c r="I49" s="8">
        <f t="shared" si="3"/>
        <v>0</v>
      </c>
    </row>
    <row r="50" spans="1:9" x14ac:dyDescent="0.25">
      <c r="A50" s="30" t="s">
        <v>410</v>
      </c>
      <c r="B50" s="8">
        <f>'Exhibit 4'!C70</f>
        <v>0</v>
      </c>
      <c r="C50" s="8">
        <f>'Exhibit 4'!D70</f>
        <v>0</v>
      </c>
      <c r="D50" s="8">
        <f>'Exhibit 4'!E70</f>
        <v>0</v>
      </c>
      <c r="E50" s="8">
        <f>'Exhibit 4'!F70</f>
        <v>0</v>
      </c>
      <c r="F50" s="8">
        <f>'Exhibit 4'!G70</f>
        <v>0</v>
      </c>
      <c r="G50" s="8">
        <f>'Exhibit 4'!H70</f>
        <v>0</v>
      </c>
      <c r="H50" s="8">
        <f>'Exhibit 4'!I70</f>
        <v>0</v>
      </c>
      <c r="I50" s="8">
        <f t="shared" si="3"/>
        <v>0</v>
      </c>
    </row>
    <row r="51" spans="1:9" x14ac:dyDescent="0.25">
      <c r="A51" s="32" t="s">
        <v>411</v>
      </c>
      <c r="B51" s="8">
        <f>'Exhibit 4'!C71</f>
        <v>0</v>
      </c>
      <c r="C51" s="8">
        <f>'Exhibit 4'!D71</f>
        <v>0</v>
      </c>
      <c r="D51" s="8">
        <f>'Exhibit 4'!E71</f>
        <v>0</v>
      </c>
      <c r="E51" s="8">
        <f>'Exhibit 4'!F71</f>
        <v>0</v>
      </c>
      <c r="F51" s="8">
        <f>'Exhibit 4'!G71</f>
        <v>0</v>
      </c>
      <c r="G51" s="8">
        <f>'Exhibit 4'!H71</f>
        <v>0</v>
      </c>
      <c r="H51" s="8">
        <f>'Exhibit 4'!I71</f>
        <v>0</v>
      </c>
      <c r="I51" s="8">
        <f t="shared" si="3"/>
        <v>0</v>
      </c>
    </row>
    <row r="52" spans="1:9" x14ac:dyDescent="0.25">
      <c r="A52" s="32" t="s">
        <v>412</v>
      </c>
      <c r="B52" s="8">
        <f>'Exhibit 4'!C72</f>
        <v>0</v>
      </c>
      <c r="C52" s="8">
        <f>'Exhibit 4'!D72</f>
        <v>0</v>
      </c>
      <c r="D52" s="8">
        <f>'Exhibit 4'!E72</f>
        <v>0</v>
      </c>
      <c r="E52" s="8">
        <f>'Exhibit 4'!F72</f>
        <v>0</v>
      </c>
      <c r="F52" s="8">
        <f>'Exhibit 4'!G72</f>
        <v>0</v>
      </c>
      <c r="G52" s="8">
        <f>'Exhibit 4'!H72</f>
        <v>0</v>
      </c>
      <c r="H52" s="8">
        <f>'Exhibit 4'!I72</f>
        <v>0</v>
      </c>
      <c r="I52" s="8">
        <f t="shared" si="3"/>
        <v>0</v>
      </c>
    </row>
    <row r="53" spans="1:9" x14ac:dyDescent="0.25">
      <c r="A53" s="30" t="s">
        <v>802</v>
      </c>
      <c r="B53" s="8">
        <f>'Exhibit 4'!C73</f>
        <v>0</v>
      </c>
      <c r="C53" s="8">
        <f>'Exhibit 4'!D73</f>
        <v>0</v>
      </c>
      <c r="D53" s="8">
        <f>'Exhibit 4'!E73</f>
        <v>0</v>
      </c>
      <c r="E53" s="8">
        <f>'Exhibit 4'!F73</f>
        <v>0</v>
      </c>
      <c r="F53" s="8">
        <f>'Exhibit 4'!G73</f>
        <v>0</v>
      </c>
      <c r="G53" s="8">
        <f>'Exhibit 4'!H73</f>
        <v>0</v>
      </c>
      <c r="H53" s="8">
        <f>'Exhibit 4'!I73</f>
        <v>0</v>
      </c>
      <c r="I53" s="8">
        <f t="shared" si="3"/>
        <v>0</v>
      </c>
    </row>
    <row r="54" spans="1:9" x14ac:dyDescent="0.25">
      <c r="A54" s="32" t="s">
        <v>465</v>
      </c>
      <c r="B54" s="8">
        <f>'Exhibit 4'!C150</f>
        <v>0</v>
      </c>
      <c r="C54" s="8">
        <f>'Exhibit 4'!D150</f>
        <v>0</v>
      </c>
      <c r="D54" s="8">
        <f>'Exhibit 4'!E150</f>
        <v>0</v>
      </c>
      <c r="E54" s="8">
        <f>'Exhibit 4'!F150</f>
        <v>0</v>
      </c>
      <c r="F54" s="8">
        <f>'Exhibit 4'!G150</f>
        <v>0</v>
      </c>
      <c r="G54" s="8">
        <f>'Exhibit 4'!H150</f>
        <v>0</v>
      </c>
      <c r="H54" s="8">
        <f>'Exhibit 4'!I150</f>
        <v>0</v>
      </c>
      <c r="I54" s="8">
        <f t="shared" si="3"/>
        <v>0</v>
      </c>
    </row>
    <row r="55" spans="1:9" x14ac:dyDescent="0.25">
      <c r="A55" s="32" t="s">
        <v>466</v>
      </c>
      <c r="B55" s="8">
        <f>'Exhibit 4'!C151</f>
        <v>0</v>
      </c>
      <c r="C55" s="8">
        <f>'Exhibit 4'!D151</f>
        <v>0</v>
      </c>
      <c r="D55" s="8">
        <f>'Exhibit 4'!E151</f>
        <v>0</v>
      </c>
      <c r="E55" s="8">
        <f>'Exhibit 4'!F151</f>
        <v>0</v>
      </c>
      <c r="F55" s="8">
        <f>'Exhibit 4'!G151</f>
        <v>0</v>
      </c>
      <c r="G55" s="8">
        <f>'Exhibit 4'!H151</f>
        <v>0</v>
      </c>
      <c r="H55" s="8">
        <f>'Exhibit 4'!I151</f>
        <v>0</v>
      </c>
      <c r="I55" s="8">
        <f t="shared" si="3"/>
        <v>0</v>
      </c>
    </row>
    <row r="56" spans="1:9" x14ac:dyDescent="0.25">
      <c r="A56" s="30" t="s">
        <v>803</v>
      </c>
      <c r="B56" s="9">
        <f>'Exhibit 4'!C152</f>
        <v>0</v>
      </c>
      <c r="C56" s="9">
        <f>'Exhibit 4'!D152</f>
        <v>0</v>
      </c>
      <c r="D56" s="9">
        <f>'Exhibit 4'!E152</f>
        <v>0</v>
      </c>
      <c r="E56" s="9">
        <f>'Exhibit 4'!F152</f>
        <v>0</v>
      </c>
      <c r="F56" s="9">
        <f>'Exhibit 4'!G152</f>
        <v>0</v>
      </c>
      <c r="G56" s="9">
        <f>'Exhibit 4'!H152</f>
        <v>0</v>
      </c>
      <c r="H56" s="9">
        <f>'Exhibit 4'!I152</f>
        <v>0</v>
      </c>
      <c r="I56" s="9">
        <f t="shared" si="3"/>
        <v>0</v>
      </c>
    </row>
    <row r="57" spans="1:9" x14ac:dyDescent="0.25">
      <c r="A57" s="4" t="s">
        <v>784</v>
      </c>
      <c r="B57" s="16">
        <f t="shared" ref="B57:H57" si="4">SUM(B10:B56)</f>
        <v>0</v>
      </c>
      <c r="C57" s="16">
        <f t="shared" si="4"/>
        <v>0</v>
      </c>
      <c r="D57" s="16">
        <f t="shared" si="4"/>
        <v>0</v>
      </c>
      <c r="E57" s="16">
        <f t="shared" si="4"/>
        <v>0</v>
      </c>
      <c r="F57" s="16">
        <f t="shared" si="4"/>
        <v>0</v>
      </c>
      <c r="G57" s="16">
        <f t="shared" si="4"/>
        <v>0</v>
      </c>
      <c r="H57" s="16">
        <f t="shared" si="4"/>
        <v>0</v>
      </c>
      <c r="I57" s="16">
        <f t="shared" si="3"/>
        <v>0</v>
      </c>
    </row>
    <row r="58" spans="1:9" x14ac:dyDescent="0.25">
      <c r="B58" s="8"/>
      <c r="C58" s="8"/>
      <c r="D58" s="8"/>
      <c r="E58" s="8"/>
      <c r="F58" s="8"/>
      <c r="G58" s="8"/>
      <c r="H58" s="8"/>
      <c r="I58" s="8"/>
    </row>
    <row r="59" spans="1:9" x14ac:dyDescent="0.25">
      <c r="A59" s="4" t="s">
        <v>785</v>
      </c>
      <c r="B59" s="8"/>
      <c r="C59" s="8"/>
      <c r="D59" s="8"/>
      <c r="E59" s="8"/>
      <c r="F59" s="8"/>
      <c r="G59" s="8"/>
      <c r="H59" s="8"/>
      <c r="I59" s="8"/>
    </row>
    <row r="60" spans="1:9" x14ac:dyDescent="0.25">
      <c r="A60" s="32" t="s">
        <v>414</v>
      </c>
      <c r="B60" s="8">
        <f>'Exhibit 4'!C79</f>
        <v>0</v>
      </c>
      <c r="C60" s="8">
        <f>'Exhibit 4'!D79</f>
        <v>0</v>
      </c>
      <c r="D60" s="8">
        <f>'Exhibit 4'!E79</f>
        <v>0</v>
      </c>
      <c r="E60" s="8">
        <f>'Exhibit 4'!F79</f>
        <v>0</v>
      </c>
      <c r="F60" s="8">
        <f>'Exhibit 4'!G79</f>
        <v>0</v>
      </c>
      <c r="G60" s="8">
        <f>'Exhibit 4'!H79</f>
        <v>0</v>
      </c>
      <c r="H60" s="8">
        <f>'Exhibit 4'!I79</f>
        <v>0</v>
      </c>
      <c r="I60" s="8">
        <f t="shared" ref="I60:I102" si="5">SUM(B60:H60)</f>
        <v>0</v>
      </c>
    </row>
    <row r="61" spans="1:9" x14ac:dyDescent="0.25">
      <c r="A61" s="32" t="s">
        <v>415</v>
      </c>
      <c r="B61" s="8">
        <f>'Exhibit 4'!C80</f>
        <v>0</v>
      </c>
      <c r="C61" s="8">
        <f>'Exhibit 4'!D80</f>
        <v>0</v>
      </c>
      <c r="D61" s="8">
        <f>'Exhibit 4'!E80</f>
        <v>0</v>
      </c>
      <c r="E61" s="8">
        <f>'Exhibit 4'!F80</f>
        <v>0</v>
      </c>
      <c r="F61" s="8">
        <f>'Exhibit 4'!G80</f>
        <v>0</v>
      </c>
      <c r="G61" s="8">
        <f>'Exhibit 4'!H80</f>
        <v>0</v>
      </c>
      <c r="H61" s="8">
        <f>'Exhibit 4'!I80</f>
        <v>0</v>
      </c>
      <c r="I61" s="8">
        <f t="shared" si="5"/>
        <v>0</v>
      </c>
    </row>
    <row r="62" spans="1:9" x14ac:dyDescent="0.25">
      <c r="A62" s="32" t="s">
        <v>416</v>
      </c>
      <c r="B62" s="8">
        <f>'Exhibit 4'!C81</f>
        <v>0</v>
      </c>
      <c r="C62" s="8">
        <f>'Exhibit 4'!D81</f>
        <v>0</v>
      </c>
      <c r="D62" s="8">
        <f>'Exhibit 4'!E81</f>
        <v>0</v>
      </c>
      <c r="E62" s="8">
        <f>'Exhibit 4'!F81</f>
        <v>0</v>
      </c>
      <c r="F62" s="8">
        <f>'Exhibit 4'!G81</f>
        <v>0</v>
      </c>
      <c r="G62" s="8">
        <f>'Exhibit 4'!H81</f>
        <v>0</v>
      </c>
      <c r="H62" s="8">
        <f>'Exhibit 4'!I81</f>
        <v>0</v>
      </c>
      <c r="I62" s="8">
        <f t="shared" si="5"/>
        <v>0</v>
      </c>
    </row>
    <row r="63" spans="1:9" x14ac:dyDescent="0.25">
      <c r="A63" s="32" t="s">
        <v>417</v>
      </c>
      <c r="B63" s="8">
        <f>'Exhibit 4'!C82</f>
        <v>0</v>
      </c>
      <c r="C63" s="8">
        <f>'Exhibit 4'!D82</f>
        <v>0</v>
      </c>
      <c r="D63" s="8">
        <f>'Exhibit 4'!E82</f>
        <v>0</v>
      </c>
      <c r="E63" s="8">
        <f>'Exhibit 4'!F82</f>
        <v>0</v>
      </c>
      <c r="F63" s="8">
        <f>'Exhibit 4'!G82</f>
        <v>0</v>
      </c>
      <c r="G63" s="8">
        <f>'Exhibit 4'!H82</f>
        <v>0</v>
      </c>
      <c r="H63" s="8">
        <f>'Exhibit 4'!I82</f>
        <v>0</v>
      </c>
      <c r="I63" s="8">
        <f t="shared" si="5"/>
        <v>0</v>
      </c>
    </row>
    <row r="64" spans="1:9" x14ac:dyDescent="0.25">
      <c r="A64" s="32" t="s">
        <v>804</v>
      </c>
      <c r="B64" s="8">
        <f>'Exhibit 4'!C83</f>
        <v>0</v>
      </c>
      <c r="C64" s="8">
        <f>'Exhibit 4'!D83</f>
        <v>0</v>
      </c>
      <c r="D64" s="8">
        <f>'Exhibit 4'!E83</f>
        <v>0</v>
      </c>
      <c r="E64" s="8">
        <f>'Exhibit 4'!F83</f>
        <v>0</v>
      </c>
      <c r="F64" s="8">
        <f>'Exhibit 4'!G83</f>
        <v>0</v>
      </c>
      <c r="G64" s="8">
        <f>'Exhibit 4'!H83</f>
        <v>0</v>
      </c>
      <c r="H64" s="8">
        <f>'Exhibit 4'!I83</f>
        <v>0</v>
      </c>
      <c r="I64" s="8">
        <f t="shared" si="5"/>
        <v>0</v>
      </c>
    </row>
    <row r="65" spans="1:9" x14ac:dyDescent="0.25">
      <c r="A65" s="32" t="s">
        <v>420</v>
      </c>
      <c r="B65" s="8">
        <f>'Exhibit 4'!C87</f>
        <v>0</v>
      </c>
      <c r="C65" s="8">
        <f>'Exhibit 4'!D87</f>
        <v>0</v>
      </c>
      <c r="D65" s="8">
        <f>'Exhibit 4'!E87</f>
        <v>0</v>
      </c>
      <c r="E65" s="8">
        <f>'Exhibit 4'!F87</f>
        <v>0</v>
      </c>
      <c r="F65" s="8">
        <f>'Exhibit 4'!G87</f>
        <v>0</v>
      </c>
      <c r="G65" s="8">
        <f>'Exhibit 4'!H87</f>
        <v>0</v>
      </c>
      <c r="H65" s="8">
        <f>'Exhibit 4'!I87</f>
        <v>0</v>
      </c>
      <c r="I65" s="8">
        <f t="shared" si="5"/>
        <v>0</v>
      </c>
    </row>
    <row r="66" spans="1:9" x14ac:dyDescent="0.25">
      <c r="A66" s="32" t="s">
        <v>421</v>
      </c>
      <c r="B66" s="8">
        <f>'Exhibit 4'!C88</f>
        <v>0</v>
      </c>
      <c r="C66" s="8">
        <f>'Exhibit 4'!D88</f>
        <v>0</v>
      </c>
      <c r="D66" s="8">
        <f>'Exhibit 4'!E88</f>
        <v>0</v>
      </c>
      <c r="E66" s="8">
        <f>'Exhibit 4'!F88</f>
        <v>0</v>
      </c>
      <c r="F66" s="8">
        <f>'Exhibit 4'!G88</f>
        <v>0</v>
      </c>
      <c r="G66" s="8">
        <f>'Exhibit 4'!H88</f>
        <v>0</v>
      </c>
      <c r="H66" s="8">
        <f>'Exhibit 4'!I88</f>
        <v>0</v>
      </c>
      <c r="I66" s="8">
        <f t="shared" si="5"/>
        <v>0</v>
      </c>
    </row>
    <row r="67" spans="1:9" x14ac:dyDescent="0.25">
      <c r="A67" s="32" t="s">
        <v>422</v>
      </c>
      <c r="B67" s="8">
        <f>'Exhibit 4'!C89</f>
        <v>0</v>
      </c>
      <c r="C67" s="8">
        <f>'Exhibit 4'!D89</f>
        <v>0</v>
      </c>
      <c r="D67" s="8">
        <f>'Exhibit 4'!E89</f>
        <v>0</v>
      </c>
      <c r="E67" s="8">
        <f>'Exhibit 4'!F89</f>
        <v>0</v>
      </c>
      <c r="F67" s="8">
        <f>'Exhibit 4'!G89</f>
        <v>0</v>
      </c>
      <c r="G67" s="8">
        <f>'Exhibit 4'!H89</f>
        <v>0</v>
      </c>
      <c r="H67" s="8">
        <f>'Exhibit 4'!I89</f>
        <v>0</v>
      </c>
      <c r="I67" s="8">
        <f t="shared" si="5"/>
        <v>0</v>
      </c>
    </row>
    <row r="68" spans="1:9" x14ac:dyDescent="0.25">
      <c r="A68" s="32" t="s">
        <v>423</v>
      </c>
      <c r="B68" s="8">
        <f>'Exhibit 4'!C90</f>
        <v>0</v>
      </c>
      <c r="C68" s="8">
        <f>'Exhibit 4'!D90</f>
        <v>0</v>
      </c>
      <c r="D68" s="8">
        <f>'Exhibit 4'!E90</f>
        <v>0</v>
      </c>
      <c r="E68" s="8">
        <f>'Exhibit 4'!F90</f>
        <v>0</v>
      </c>
      <c r="F68" s="8">
        <f>'Exhibit 4'!G90</f>
        <v>0</v>
      </c>
      <c r="G68" s="8">
        <f>'Exhibit 4'!H90</f>
        <v>0</v>
      </c>
      <c r="H68" s="8">
        <f>'Exhibit 4'!I90</f>
        <v>0</v>
      </c>
      <c r="I68" s="8">
        <f t="shared" si="5"/>
        <v>0</v>
      </c>
    </row>
    <row r="69" spans="1:9" x14ac:dyDescent="0.25">
      <c r="A69" s="32" t="s">
        <v>392</v>
      </c>
      <c r="B69" s="8">
        <f>'Exhibit 4'!C94</f>
        <v>0</v>
      </c>
      <c r="C69" s="8">
        <f>'Exhibit 4'!D94</f>
        <v>0</v>
      </c>
      <c r="D69" s="8">
        <f>'Exhibit 4'!E94</f>
        <v>0</v>
      </c>
      <c r="E69" s="8">
        <f>'Exhibit 4'!F94</f>
        <v>0</v>
      </c>
      <c r="F69" s="8">
        <f>'Exhibit 4'!G94</f>
        <v>0</v>
      </c>
      <c r="G69" s="8">
        <f>'Exhibit 4'!H94</f>
        <v>0</v>
      </c>
      <c r="H69" s="8">
        <f>'Exhibit 4'!I94</f>
        <v>0</v>
      </c>
      <c r="I69" s="8">
        <f t="shared" si="5"/>
        <v>0</v>
      </c>
    </row>
    <row r="70" spans="1:9" x14ac:dyDescent="0.25">
      <c r="A70" s="32" t="s">
        <v>393</v>
      </c>
      <c r="B70" s="8">
        <f>'Exhibit 4'!C95</f>
        <v>0</v>
      </c>
      <c r="C70" s="8">
        <f>'Exhibit 4'!D95</f>
        <v>0</v>
      </c>
      <c r="D70" s="8">
        <f>'Exhibit 4'!E95</f>
        <v>0</v>
      </c>
      <c r="E70" s="8">
        <f>'Exhibit 4'!F95</f>
        <v>0</v>
      </c>
      <c r="F70" s="8">
        <f>'Exhibit 4'!G95</f>
        <v>0</v>
      </c>
      <c r="G70" s="8">
        <f>'Exhibit 4'!H95</f>
        <v>0</v>
      </c>
      <c r="H70" s="8">
        <f>'Exhibit 4'!I95</f>
        <v>0</v>
      </c>
      <c r="I70" s="8">
        <f t="shared" si="5"/>
        <v>0</v>
      </c>
    </row>
    <row r="71" spans="1:9" x14ac:dyDescent="0.25">
      <c r="A71" s="32" t="s">
        <v>426</v>
      </c>
      <c r="B71" s="8">
        <f>'Exhibit 4'!C96</f>
        <v>0</v>
      </c>
      <c r="C71" s="8">
        <f>'Exhibit 4'!D96</f>
        <v>0</v>
      </c>
      <c r="D71" s="8">
        <f>'Exhibit 4'!E96</f>
        <v>0</v>
      </c>
      <c r="E71" s="8">
        <f>'Exhibit 4'!F96</f>
        <v>0</v>
      </c>
      <c r="F71" s="8">
        <f>'Exhibit 4'!G96</f>
        <v>0</v>
      </c>
      <c r="G71" s="8">
        <f>'Exhibit 4'!H96</f>
        <v>0</v>
      </c>
      <c r="H71" s="8">
        <f>'Exhibit 4'!I96</f>
        <v>0</v>
      </c>
      <c r="I71" s="8">
        <f t="shared" si="5"/>
        <v>0</v>
      </c>
    </row>
    <row r="72" spans="1:9" x14ac:dyDescent="0.25">
      <c r="A72" s="32" t="s">
        <v>427</v>
      </c>
      <c r="B72" s="8">
        <f>'Exhibit 4'!C97</f>
        <v>0</v>
      </c>
      <c r="C72" s="8">
        <f>'Exhibit 4'!D97</f>
        <v>0</v>
      </c>
      <c r="D72" s="8">
        <f>'Exhibit 4'!E97</f>
        <v>0</v>
      </c>
      <c r="E72" s="8">
        <f>'Exhibit 4'!F97</f>
        <v>0</v>
      </c>
      <c r="F72" s="8">
        <f>'Exhibit 4'!G97</f>
        <v>0</v>
      </c>
      <c r="G72" s="8">
        <f>'Exhibit 4'!H97</f>
        <v>0</v>
      </c>
      <c r="H72" s="8">
        <f>'Exhibit 4'!I97</f>
        <v>0</v>
      </c>
      <c r="I72" s="8">
        <f t="shared" si="5"/>
        <v>0</v>
      </c>
    </row>
    <row r="73" spans="1:9" x14ac:dyDescent="0.25">
      <c r="A73" s="32" t="s">
        <v>428</v>
      </c>
      <c r="B73" s="8">
        <f>'Exhibit 4'!C98</f>
        <v>0</v>
      </c>
      <c r="C73" s="8">
        <f>'Exhibit 4'!D98</f>
        <v>0</v>
      </c>
      <c r="D73" s="8">
        <f>'Exhibit 4'!E98</f>
        <v>0</v>
      </c>
      <c r="E73" s="8">
        <f>'Exhibit 4'!F98</f>
        <v>0</v>
      </c>
      <c r="F73" s="8">
        <f>'Exhibit 4'!G98</f>
        <v>0</v>
      </c>
      <c r="G73" s="8">
        <f>'Exhibit 4'!H98</f>
        <v>0</v>
      </c>
      <c r="H73" s="8">
        <f>'Exhibit 4'!I98</f>
        <v>0</v>
      </c>
      <c r="I73" s="8">
        <f t="shared" si="5"/>
        <v>0</v>
      </c>
    </row>
    <row r="74" spans="1:9" x14ac:dyDescent="0.25">
      <c r="A74" s="32" t="s">
        <v>429</v>
      </c>
      <c r="B74" s="8">
        <f>'Exhibit 4'!C99</f>
        <v>0</v>
      </c>
      <c r="C74" s="8">
        <f>'Exhibit 4'!D99</f>
        <v>0</v>
      </c>
      <c r="D74" s="8">
        <f>'Exhibit 4'!E99</f>
        <v>0</v>
      </c>
      <c r="E74" s="8">
        <f>'Exhibit 4'!F99</f>
        <v>0</v>
      </c>
      <c r="F74" s="8">
        <f>'Exhibit 4'!G99</f>
        <v>0</v>
      </c>
      <c r="G74" s="8">
        <f>'Exhibit 4'!H99</f>
        <v>0</v>
      </c>
      <c r="H74" s="8">
        <f>'Exhibit 4'!I99</f>
        <v>0</v>
      </c>
      <c r="I74" s="8">
        <f t="shared" si="5"/>
        <v>0</v>
      </c>
    </row>
    <row r="75" spans="1:9" x14ac:dyDescent="0.25">
      <c r="A75" s="32" t="s">
        <v>430</v>
      </c>
      <c r="B75" s="8">
        <f>'Exhibit 4'!C100</f>
        <v>0</v>
      </c>
      <c r="C75" s="8">
        <f>'Exhibit 4'!D100</f>
        <v>0</v>
      </c>
      <c r="D75" s="8">
        <f>'Exhibit 4'!E100</f>
        <v>0</v>
      </c>
      <c r="E75" s="8">
        <f>'Exhibit 4'!F100</f>
        <v>0</v>
      </c>
      <c r="F75" s="8">
        <f>'Exhibit 4'!G100</f>
        <v>0</v>
      </c>
      <c r="G75" s="8">
        <f>'Exhibit 4'!H100</f>
        <v>0</v>
      </c>
      <c r="H75" s="8">
        <f>'Exhibit 4'!I100</f>
        <v>0</v>
      </c>
      <c r="I75" s="8">
        <f t="shared" si="5"/>
        <v>0</v>
      </c>
    </row>
    <row r="76" spans="1:9" x14ac:dyDescent="0.25">
      <c r="A76" s="32" t="s">
        <v>431</v>
      </c>
      <c r="B76" s="8">
        <f>'Exhibit 4'!C101</f>
        <v>0</v>
      </c>
      <c r="C76" s="8">
        <f>'Exhibit 4'!D101</f>
        <v>0</v>
      </c>
      <c r="D76" s="8">
        <f>'Exhibit 4'!E101</f>
        <v>0</v>
      </c>
      <c r="E76" s="8">
        <f>'Exhibit 4'!F101</f>
        <v>0</v>
      </c>
      <c r="F76" s="8">
        <f>'Exhibit 4'!G101</f>
        <v>0</v>
      </c>
      <c r="G76" s="8">
        <f>'Exhibit 4'!H101</f>
        <v>0</v>
      </c>
      <c r="H76" s="8">
        <f>'Exhibit 4'!I101</f>
        <v>0</v>
      </c>
      <c r="I76" s="8">
        <f t="shared" si="5"/>
        <v>0</v>
      </c>
    </row>
    <row r="77" spans="1:9" x14ac:dyDescent="0.25">
      <c r="A77" s="32" t="s">
        <v>432</v>
      </c>
      <c r="B77" s="8">
        <f>'Exhibit 4'!C102</f>
        <v>0</v>
      </c>
      <c r="C77" s="8">
        <f>'Exhibit 4'!D102</f>
        <v>0</v>
      </c>
      <c r="D77" s="8">
        <f>'Exhibit 4'!E102</f>
        <v>0</v>
      </c>
      <c r="E77" s="8">
        <f>'Exhibit 4'!F102</f>
        <v>0</v>
      </c>
      <c r="F77" s="8">
        <f>'Exhibit 4'!G102</f>
        <v>0</v>
      </c>
      <c r="G77" s="8">
        <f>'Exhibit 4'!H102</f>
        <v>0</v>
      </c>
      <c r="H77" s="8">
        <f>'Exhibit 4'!I102</f>
        <v>0</v>
      </c>
      <c r="I77" s="8">
        <f t="shared" si="5"/>
        <v>0</v>
      </c>
    </row>
    <row r="78" spans="1:9" x14ac:dyDescent="0.25">
      <c r="A78" s="32" t="s">
        <v>394</v>
      </c>
      <c r="B78" s="8">
        <f>'Exhibit 4'!C106</f>
        <v>0</v>
      </c>
      <c r="C78" s="8">
        <f>'Exhibit 4'!D106</f>
        <v>0</v>
      </c>
      <c r="D78" s="8">
        <f>'Exhibit 4'!E106</f>
        <v>0</v>
      </c>
      <c r="E78" s="8">
        <f>'Exhibit 4'!F106</f>
        <v>0</v>
      </c>
      <c r="F78" s="8">
        <f>'Exhibit 4'!G106</f>
        <v>0</v>
      </c>
      <c r="G78" s="8">
        <f>'Exhibit 4'!H106</f>
        <v>0</v>
      </c>
      <c r="H78" s="8">
        <f>'Exhibit 4'!I106</f>
        <v>0</v>
      </c>
      <c r="I78" s="8">
        <f t="shared" si="5"/>
        <v>0</v>
      </c>
    </row>
    <row r="79" spans="1:9" x14ac:dyDescent="0.25">
      <c r="A79" s="32" t="s">
        <v>435</v>
      </c>
      <c r="B79" s="8">
        <f>'Exhibit 4'!C107</f>
        <v>0</v>
      </c>
      <c r="C79" s="8">
        <f>'Exhibit 4'!D107</f>
        <v>0</v>
      </c>
      <c r="D79" s="8">
        <f>'Exhibit 4'!E107</f>
        <v>0</v>
      </c>
      <c r="E79" s="8">
        <f>'Exhibit 4'!F107</f>
        <v>0</v>
      </c>
      <c r="F79" s="8">
        <f>'Exhibit 4'!G107</f>
        <v>0</v>
      </c>
      <c r="G79" s="8">
        <f>'Exhibit 4'!H107</f>
        <v>0</v>
      </c>
      <c r="H79" s="8">
        <f>'Exhibit 4'!I107</f>
        <v>0</v>
      </c>
      <c r="I79" s="8">
        <f t="shared" si="5"/>
        <v>0</v>
      </c>
    </row>
    <row r="80" spans="1:9" x14ac:dyDescent="0.25">
      <c r="A80" s="32" t="s">
        <v>436</v>
      </c>
      <c r="B80" s="8">
        <f>'Exhibit 4'!C108</f>
        <v>0</v>
      </c>
      <c r="C80" s="8">
        <f>'Exhibit 4'!D108</f>
        <v>0</v>
      </c>
      <c r="D80" s="8">
        <f>'Exhibit 4'!E108</f>
        <v>0</v>
      </c>
      <c r="E80" s="8">
        <f>'Exhibit 4'!F108</f>
        <v>0</v>
      </c>
      <c r="F80" s="8">
        <f>'Exhibit 4'!G108</f>
        <v>0</v>
      </c>
      <c r="G80" s="8">
        <f>'Exhibit 4'!H108</f>
        <v>0</v>
      </c>
      <c r="H80" s="8">
        <f>'Exhibit 4'!I108</f>
        <v>0</v>
      </c>
      <c r="I80" s="8">
        <f t="shared" si="5"/>
        <v>0</v>
      </c>
    </row>
    <row r="81" spans="1:9" x14ac:dyDescent="0.25">
      <c r="A81" s="32" t="s">
        <v>437</v>
      </c>
      <c r="B81" s="8">
        <f>'Exhibit 4'!C109</f>
        <v>0</v>
      </c>
      <c r="C81" s="8">
        <f>'Exhibit 4'!D109</f>
        <v>0</v>
      </c>
      <c r="D81" s="8">
        <f>'Exhibit 4'!E109</f>
        <v>0</v>
      </c>
      <c r="E81" s="8">
        <f>'Exhibit 4'!F109</f>
        <v>0</v>
      </c>
      <c r="F81" s="8">
        <f>'Exhibit 4'!G109</f>
        <v>0</v>
      </c>
      <c r="G81" s="8">
        <f>'Exhibit 4'!H109</f>
        <v>0</v>
      </c>
      <c r="H81" s="8">
        <f>'Exhibit 4'!I109</f>
        <v>0</v>
      </c>
      <c r="I81" s="8">
        <f t="shared" si="5"/>
        <v>0</v>
      </c>
    </row>
    <row r="82" spans="1:9" x14ac:dyDescent="0.25">
      <c r="A82" s="32" t="s">
        <v>438</v>
      </c>
      <c r="B82" s="8">
        <f>'Exhibit 4'!C110</f>
        <v>0</v>
      </c>
      <c r="C82" s="8">
        <f>'Exhibit 4'!D110</f>
        <v>0</v>
      </c>
      <c r="D82" s="8">
        <f>'Exhibit 4'!E110</f>
        <v>0</v>
      </c>
      <c r="E82" s="8">
        <f>'Exhibit 4'!F110</f>
        <v>0</v>
      </c>
      <c r="F82" s="8">
        <f>'Exhibit 4'!G110</f>
        <v>0</v>
      </c>
      <c r="G82" s="8">
        <f>'Exhibit 4'!H110</f>
        <v>0</v>
      </c>
      <c r="H82" s="8">
        <f>'Exhibit 4'!I110</f>
        <v>0</v>
      </c>
      <c r="I82" s="8">
        <f t="shared" si="5"/>
        <v>0</v>
      </c>
    </row>
    <row r="83" spans="1:9" x14ac:dyDescent="0.25">
      <c r="A83" s="32" t="s">
        <v>396</v>
      </c>
      <c r="B83" s="8">
        <f>'Exhibit 4'!C111</f>
        <v>0</v>
      </c>
      <c r="C83" s="8">
        <f>'Exhibit 4'!D111</f>
        <v>0</v>
      </c>
      <c r="D83" s="8">
        <f>'Exhibit 4'!E111</f>
        <v>0</v>
      </c>
      <c r="E83" s="8">
        <f>'Exhibit 4'!F111</f>
        <v>0</v>
      </c>
      <c r="F83" s="8">
        <f>'Exhibit 4'!G111</f>
        <v>0</v>
      </c>
      <c r="G83" s="8">
        <f>'Exhibit 4'!H111</f>
        <v>0</v>
      </c>
      <c r="H83" s="8">
        <f>'Exhibit 4'!I111</f>
        <v>0</v>
      </c>
      <c r="I83" s="8">
        <f t="shared" si="5"/>
        <v>0</v>
      </c>
    </row>
    <row r="84" spans="1:9" x14ac:dyDescent="0.25">
      <c r="A84" s="32" t="s">
        <v>439</v>
      </c>
      <c r="B84" s="8">
        <f>'Exhibit 4'!C112</f>
        <v>0</v>
      </c>
      <c r="C84" s="8">
        <f>'Exhibit 4'!D112</f>
        <v>0</v>
      </c>
      <c r="D84" s="8">
        <f>'Exhibit 4'!E112</f>
        <v>0</v>
      </c>
      <c r="E84" s="8">
        <f>'Exhibit 4'!F112</f>
        <v>0</v>
      </c>
      <c r="F84" s="8">
        <f>'Exhibit 4'!G112</f>
        <v>0</v>
      </c>
      <c r="G84" s="8">
        <f>'Exhibit 4'!H112</f>
        <v>0</v>
      </c>
      <c r="H84" s="8">
        <f>'Exhibit 4'!I112</f>
        <v>0</v>
      </c>
      <c r="I84" s="8">
        <f t="shared" si="5"/>
        <v>0</v>
      </c>
    </row>
    <row r="85" spans="1:9" x14ac:dyDescent="0.25">
      <c r="A85" s="32" t="s">
        <v>805</v>
      </c>
      <c r="B85" s="8">
        <f>'Exhibit 4'!C113</f>
        <v>0</v>
      </c>
      <c r="C85" s="8">
        <f>'Exhibit 4'!D113</f>
        <v>0</v>
      </c>
      <c r="D85" s="8">
        <f>'Exhibit 4'!E113</f>
        <v>0</v>
      </c>
      <c r="E85" s="8">
        <f>'Exhibit 4'!F113</f>
        <v>0</v>
      </c>
      <c r="F85" s="8">
        <f>'Exhibit 4'!G113</f>
        <v>0</v>
      </c>
      <c r="G85" s="8">
        <f>'Exhibit 4'!H113</f>
        <v>0</v>
      </c>
      <c r="H85" s="8">
        <f>'Exhibit 4'!I113</f>
        <v>0</v>
      </c>
      <c r="I85" s="8">
        <f t="shared" si="5"/>
        <v>0</v>
      </c>
    </row>
    <row r="86" spans="1:9" x14ac:dyDescent="0.25">
      <c r="A86" s="32" t="s">
        <v>442</v>
      </c>
      <c r="B86" s="8">
        <f>'Exhibit 4'!C117</f>
        <v>0</v>
      </c>
      <c r="C86" s="8">
        <f>'Exhibit 4'!D117</f>
        <v>0</v>
      </c>
      <c r="D86" s="8">
        <f>'Exhibit 4'!E117</f>
        <v>0</v>
      </c>
      <c r="E86" s="8">
        <f>'Exhibit 4'!F117</f>
        <v>0</v>
      </c>
      <c r="F86" s="8">
        <f>'Exhibit 4'!G117</f>
        <v>0</v>
      </c>
      <c r="G86" s="8">
        <f>'Exhibit 4'!H117</f>
        <v>0</v>
      </c>
      <c r="H86" s="8">
        <f>'Exhibit 4'!I117</f>
        <v>0</v>
      </c>
      <c r="I86" s="8">
        <f t="shared" si="5"/>
        <v>0</v>
      </c>
    </row>
    <row r="87" spans="1:9" x14ac:dyDescent="0.25">
      <c r="A87" s="32" t="s">
        <v>443</v>
      </c>
      <c r="B87" s="8">
        <f>'Exhibit 4'!C118</f>
        <v>0</v>
      </c>
      <c r="C87" s="8">
        <f>'Exhibit 4'!D118</f>
        <v>0</v>
      </c>
      <c r="D87" s="8">
        <f>'Exhibit 4'!E118</f>
        <v>0</v>
      </c>
      <c r="E87" s="8">
        <f>'Exhibit 4'!F118</f>
        <v>0</v>
      </c>
      <c r="F87" s="8">
        <f>'Exhibit 4'!G118</f>
        <v>0</v>
      </c>
      <c r="G87" s="8">
        <f>'Exhibit 4'!H118</f>
        <v>0</v>
      </c>
      <c r="H87" s="8">
        <f>'Exhibit 4'!I118</f>
        <v>0</v>
      </c>
      <c r="I87" s="8">
        <f t="shared" si="5"/>
        <v>0</v>
      </c>
    </row>
    <row r="88" spans="1:9" x14ac:dyDescent="0.25">
      <c r="A88" s="32" t="s">
        <v>444</v>
      </c>
      <c r="B88" s="8">
        <f>'Exhibit 4'!C119</f>
        <v>0</v>
      </c>
      <c r="C88" s="8">
        <f>'Exhibit 4'!D119</f>
        <v>0</v>
      </c>
      <c r="D88" s="8">
        <f>'Exhibit 4'!E119</f>
        <v>0</v>
      </c>
      <c r="E88" s="8">
        <f>'Exhibit 4'!F119</f>
        <v>0</v>
      </c>
      <c r="F88" s="8">
        <f>'Exhibit 4'!G119</f>
        <v>0</v>
      </c>
      <c r="G88" s="8">
        <f>'Exhibit 4'!H119</f>
        <v>0</v>
      </c>
      <c r="H88" s="8">
        <f>'Exhibit 4'!I119</f>
        <v>0</v>
      </c>
      <c r="I88" s="8">
        <f t="shared" si="5"/>
        <v>0</v>
      </c>
    </row>
    <row r="89" spans="1:9" x14ac:dyDescent="0.25">
      <c r="A89" s="32" t="s">
        <v>445</v>
      </c>
      <c r="B89" s="8">
        <f>'Exhibit 4'!C120</f>
        <v>0</v>
      </c>
      <c r="C89" s="8">
        <f>'Exhibit 4'!D120</f>
        <v>0</v>
      </c>
      <c r="D89" s="8">
        <f>'Exhibit 4'!E120</f>
        <v>0</v>
      </c>
      <c r="E89" s="8">
        <f>'Exhibit 4'!F120</f>
        <v>0</v>
      </c>
      <c r="F89" s="8">
        <f>'Exhibit 4'!G120</f>
        <v>0</v>
      </c>
      <c r="G89" s="8">
        <f>'Exhibit 4'!H120</f>
        <v>0</v>
      </c>
      <c r="H89" s="8">
        <f>'Exhibit 4'!I120</f>
        <v>0</v>
      </c>
      <c r="I89" s="8">
        <f t="shared" si="5"/>
        <v>0</v>
      </c>
    </row>
    <row r="90" spans="1:9" x14ac:dyDescent="0.25">
      <c r="A90" s="32" t="s">
        <v>446</v>
      </c>
      <c r="B90" s="8">
        <f>'Exhibit 4'!C121</f>
        <v>0</v>
      </c>
      <c r="C90" s="8">
        <f>'Exhibit 4'!D121</f>
        <v>0</v>
      </c>
      <c r="D90" s="8">
        <f>'Exhibit 4'!E121</f>
        <v>0</v>
      </c>
      <c r="E90" s="8">
        <f>'Exhibit 4'!F121</f>
        <v>0</v>
      </c>
      <c r="F90" s="8">
        <f>'Exhibit 4'!G121</f>
        <v>0</v>
      </c>
      <c r="G90" s="8">
        <f>'Exhibit 4'!H121</f>
        <v>0</v>
      </c>
      <c r="H90" s="8">
        <f>'Exhibit 4'!I121</f>
        <v>0</v>
      </c>
      <c r="I90" s="8">
        <f t="shared" si="5"/>
        <v>0</v>
      </c>
    </row>
    <row r="91" spans="1:9" x14ac:dyDescent="0.25">
      <c r="A91" s="32" t="s">
        <v>447</v>
      </c>
      <c r="B91" s="8">
        <f>'Exhibit 4'!C122</f>
        <v>0</v>
      </c>
      <c r="C91" s="8">
        <f>'Exhibit 4'!D122</f>
        <v>0</v>
      </c>
      <c r="D91" s="8">
        <f>'Exhibit 4'!E122</f>
        <v>0</v>
      </c>
      <c r="E91" s="8">
        <f>'Exhibit 4'!F122</f>
        <v>0</v>
      </c>
      <c r="F91" s="8">
        <f>'Exhibit 4'!G122</f>
        <v>0</v>
      </c>
      <c r="G91" s="8">
        <f>'Exhibit 4'!H122</f>
        <v>0</v>
      </c>
      <c r="H91" s="8">
        <f>'Exhibit 4'!I122</f>
        <v>0</v>
      </c>
      <c r="I91" s="8">
        <f t="shared" si="5"/>
        <v>0</v>
      </c>
    </row>
    <row r="92" spans="1:9" x14ac:dyDescent="0.25">
      <c r="A92" s="32" t="s">
        <v>450</v>
      </c>
      <c r="B92" s="8">
        <f>'Exhibit 4'!C126</f>
        <v>0</v>
      </c>
      <c r="C92" s="8">
        <f>'Exhibit 4'!D126</f>
        <v>0</v>
      </c>
      <c r="D92" s="8">
        <f>'Exhibit 4'!E126</f>
        <v>0</v>
      </c>
      <c r="E92" s="8">
        <f>'Exhibit 4'!F126</f>
        <v>0</v>
      </c>
      <c r="F92" s="8">
        <f>'Exhibit 4'!G126</f>
        <v>0</v>
      </c>
      <c r="G92" s="8">
        <f>'Exhibit 4'!H126</f>
        <v>0</v>
      </c>
      <c r="H92" s="8">
        <f>'Exhibit 4'!I126</f>
        <v>0</v>
      </c>
      <c r="I92" s="8">
        <f t="shared" si="5"/>
        <v>0</v>
      </c>
    </row>
    <row r="93" spans="1:9" x14ac:dyDescent="0.25">
      <c r="A93" s="32" t="s">
        <v>451</v>
      </c>
      <c r="B93" s="8">
        <f>'Exhibit 4'!C127</f>
        <v>0</v>
      </c>
      <c r="C93" s="8">
        <f>'Exhibit 4'!D127</f>
        <v>0</v>
      </c>
      <c r="D93" s="8">
        <f>'Exhibit 4'!E127</f>
        <v>0</v>
      </c>
      <c r="E93" s="8">
        <f>'Exhibit 4'!F127</f>
        <v>0</v>
      </c>
      <c r="F93" s="8">
        <f>'Exhibit 4'!G127</f>
        <v>0</v>
      </c>
      <c r="G93" s="8">
        <f>'Exhibit 4'!H127</f>
        <v>0</v>
      </c>
      <c r="H93" s="8">
        <f>'Exhibit 4'!I127</f>
        <v>0</v>
      </c>
      <c r="I93" s="8">
        <f t="shared" si="5"/>
        <v>0</v>
      </c>
    </row>
    <row r="94" spans="1:9" x14ac:dyDescent="0.25">
      <c r="A94" s="32" t="s">
        <v>452</v>
      </c>
      <c r="B94" s="8">
        <f>'Exhibit 4'!C128</f>
        <v>0</v>
      </c>
      <c r="C94" s="8">
        <f>'Exhibit 4'!D128</f>
        <v>0</v>
      </c>
      <c r="D94" s="8">
        <f>'Exhibit 4'!E128</f>
        <v>0</v>
      </c>
      <c r="E94" s="8">
        <f>'Exhibit 4'!F128</f>
        <v>0</v>
      </c>
      <c r="F94" s="8">
        <f>'Exhibit 4'!G128</f>
        <v>0</v>
      </c>
      <c r="G94" s="8">
        <f>'Exhibit 4'!H128</f>
        <v>0</v>
      </c>
      <c r="H94" s="8">
        <f>'Exhibit 4'!I128</f>
        <v>0</v>
      </c>
      <c r="I94" s="8">
        <f t="shared" si="5"/>
        <v>0</v>
      </c>
    </row>
    <row r="95" spans="1:9" x14ac:dyDescent="0.25">
      <c r="A95" s="32" t="s">
        <v>454</v>
      </c>
      <c r="B95" s="8">
        <f>'Exhibit 4'!C131</f>
        <v>0</v>
      </c>
      <c r="C95" s="8">
        <f>'Exhibit 4'!D131</f>
        <v>0</v>
      </c>
      <c r="D95" s="8">
        <f>'Exhibit 4'!E131</f>
        <v>0</v>
      </c>
      <c r="E95" s="8">
        <f>'Exhibit 4'!F131</f>
        <v>0</v>
      </c>
      <c r="F95" s="8">
        <f>'Exhibit 4'!G131</f>
        <v>0</v>
      </c>
      <c r="G95" s="8">
        <f>'Exhibit 4'!H131</f>
        <v>0</v>
      </c>
      <c r="H95" s="8">
        <f>'Exhibit 4'!I131</f>
        <v>0</v>
      </c>
      <c r="I95" s="8">
        <f t="shared" si="5"/>
        <v>0</v>
      </c>
    </row>
    <row r="96" spans="1:9" x14ac:dyDescent="0.25">
      <c r="A96" s="32" t="s">
        <v>455</v>
      </c>
      <c r="B96" s="8">
        <f>'Exhibit 4'!C133</f>
        <v>0</v>
      </c>
      <c r="C96" s="8">
        <f>'Exhibit 4'!D133</f>
        <v>0</v>
      </c>
      <c r="D96" s="8">
        <f>'Exhibit 4'!E133</f>
        <v>0</v>
      </c>
      <c r="E96" s="8">
        <f>'Exhibit 4'!F133</f>
        <v>0</v>
      </c>
      <c r="F96" s="8">
        <f>'Exhibit 4'!G133</f>
        <v>0</v>
      </c>
      <c r="G96" s="8">
        <f>'Exhibit 4'!H133</f>
        <v>0</v>
      </c>
      <c r="H96" s="8">
        <f>'Exhibit 4'!I133</f>
        <v>0</v>
      </c>
      <c r="I96" s="8">
        <f t="shared" si="5"/>
        <v>0</v>
      </c>
    </row>
    <row r="97" spans="1:9" x14ac:dyDescent="0.25">
      <c r="A97" s="32" t="s">
        <v>456</v>
      </c>
      <c r="B97" s="8">
        <f>'Exhibit 4'!C135</f>
        <v>0</v>
      </c>
      <c r="C97" s="8">
        <f>'Exhibit 4'!D135</f>
        <v>0</v>
      </c>
      <c r="D97" s="8">
        <f>'Exhibit 4'!E135</f>
        <v>0</v>
      </c>
      <c r="E97" s="8">
        <f>'Exhibit 4'!F135</f>
        <v>0</v>
      </c>
      <c r="F97" s="8">
        <f>'Exhibit 4'!G135</f>
        <v>0</v>
      </c>
      <c r="G97" s="8">
        <f>'Exhibit 4'!H135</f>
        <v>0</v>
      </c>
      <c r="H97" s="8">
        <f>'Exhibit 4'!I135</f>
        <v>0</v>
      </c>
      <c r="I97" s="8">
        <f t="shared" si="5"/>
        <v>0</v>
      </c>
    </row>
    <row r="98" spans="1:9" x14ac:dyDescent="0.25">
      <c r="A98" s="32" t="s">
        <v>695</v>
      </c>
      <c r="B98" s="8">
        <f>'Exhibit 4'!C138</f>
        <v>0</v>
      </c>
      <c r="C98" s="8">
        <f>'Exhibit 4'!D138</f>
        <v>0</v>
      </c>
      <c r="D98" s="8">
        <f>'Exhibit 4'!E138</f>
        <v>0</v>
      </c>
      <c r="E98" s="8">
        <f>'Exhibit 4'!F138</f>
        <v>0</v>
      </c>
      <c r="F98" s="8">
        <f>'Exhibit 4'!G138</f>
        <v>0</v>
      </c>
      <c r="G98" s="8">
        <f>'Exhibit 4'!H138</f>
        <v>0</v>
      </c>
      <c r="H98" s="8">
        <f>'Exhibit 4'!I138</f>
        <v>0</v>
      </c>
      <c r="I98" s="8">
        <f t="shared" si="5"/>
        <v>0</v>
      </c>
    </row>
    <row r="99" spans="1:9" x14ac:dyDescent="0.25">
      <c r="A99" s="30" t="s">
        <v>459</v>
      </c>
      <c r="B99" s="8">
        <f>'Exhibit 4'!C139</f>
        <v>0</v>
      </c>
      <c r="C99" s="8">
        <f>'Exhibit 4'!D139</f>
        <v>0</v>
      </c>
      <c r="D99" s="8">
        <f>'Exhibit 4'!E139</f>
        <v>0</v>
      </c>
      <c r="E99" s="8">
        <f>'Exhibit 4'!F139</f>
        <v>0</v>
      </c>
      <c r="F99" s="8">
        <f>'Exhibit 4'!G139</f>
        <v>0</v>
      </c>
      <c r="G99" s="8">
        <f>'Exhibit 4'!H139</f>
        <v>0</v>
      </c>
      <c r="H99" s="8">
        <f>'Exhibit 4'!I139</f>
        <v>0</v>
      </c>
      <c r="I99" s="8">
        <f t="shared" si="5"/>
        <v>0</v>
      </c>
    </row>
    <row r="100" spans="1:9" x14ac:dyDescent="0.25">
      <c r="A100" s="30" t="s">
        <v>460</v>
      </c>
      <c r="B100" s="8">
        <f>'Exhibit 4'!C140</f>
        <v>0</v>
      </c>
      <c r="C100" s="8">
        <f>'Exhibit 4'!D140</f>
        <v>0</v>
      </c>
      <c r="D100" s="8">
        <f>'Exhibit 4'!E140</f>
        <v>0</v>
      </c>
      <c r="E100" s="8">
        <f>'Exhibit 4'!F140</f>
        <v>0</v>
      </c>
      <c r="F100" s="8">
        <f>'Exhibit 4'!G140</f>
        <v>0</v>
      </c>
      <c r="G100" s="8">
        <f>'Exhibit 4'!H140</f>
        <v>0</v>
      </c>
      <c r="H100" s="8">
        <f>'Exhibit 4'!I140</f>
        <v>0</v>
      </c>
      <c r="I100" s="8">
        <f t="shared" si="5"/>
        <v>0</v>
      </c>
    </row>
    <row r="101" spans="1:9" x14ac:dyDescent="0.25">
      <c r="A101" s="30" t="s">
        <v>806</v>
      </c>
      <c r="B101" s="8">
        <f>'Exhibit 4'!C148</f>
        <v>0</v>
      </c>
      <c r="C101" s="8">
        <f>'Exhibit 4'!D148</f>
        <v>0</v>
      </c>
      <c r="D101" s="8">
        <f>'Exhibit 4'!E148</f>
        <v>0</v>
      </c>
      <c r="E101" s="8">
        <f>'Exhibit 4'!F148</f>
        <v>0</v>
      </c>
      <c r="F101" s="8">
        <f>'Exhibit 4'!G148</f>
        <v>0</v>
      </c>
      <c r="G101" s="8">
        <f>'Exhibit 4'!H148</f>
        <v>0</v>
      </c>
      <c r="H101" s="8">
        <f>'Exhibit 4'!I148</f>
        <v>0</v>
      </c>
      <c r="I101" s="8">
        <f t="shared" si="5"/>
        <v>0</v>
      </c>
    </row>
    <row r="102" spans="1:9" x14ac:dyDescent="0.25">
      <c r="A102" s="32" t="s">
        <v>464</v>
      </c>
      <c r="B102" s="9">
        <f>'Exhibit 4'!C149</f>
        <v>0</v>
      </c>
      <c r="C102" s="9">
        <f>'Exhibit 4'!D149</f>
        <v>0</v>
      </c>
      <c r="D102" s="9">
        <f>'Exhibit 4'!E149</f>
        <v>0</v>
      </c>
      <c r="E102" s="9">
        <f>'Exhibit 4'!F149</f>
        <v>0</v>
      </c>
      <c r="F102" s="9">
        <f>'Exhibit 4'!G149</f>
        <v>0</v>
      </c>
      <c r="G102" s="9">
        <f>'Exhibit 4'!H149</f>
        <v>0</v>
      </c>
      <c r="H102" s="9">
        <f>'Exhibit 4'!I149</f>
        <v>0</v>
      </c>
      <c r="I102" s="9">
        <f t="shared" si="5"/>
        <v>0</v>
      </c>
    </row>
    <row r="103" spans="1:9" x14ac:dyDescent="0.25">
      <c r="A103" s="4" t="s">
        <v>786</v>
      </c>
      <c r="B103" s="16">
        <f t="shared" ref="B103:I103" si="6">SUM(B60:B102)</f>
        <v>0</v>
      </c>
      <c r="C103" s="16">
        <f t="shared" si="6"/>
        <v>0</v>
      </c>
      <c r="D103" s="16">
        <f t="shared" si="6"/>
        <v>0</v>
      </c>
      <c r="E103" s="16">
        <f t="shared" si="6"/>
        <v>0</v>
      </c>
      <c r="F103" s="16">
        <f t="shared" si="6"/>
        <v>0</v>
      </c>
      <c r="G103" s="16">
        <f t="shared" si="6"/>
        <v>0</v>
      </c>
      <c r="H103" s="16">
        <f t="shared" si="6"/>
        <v>0</v>
      </c>
      <c r="I103" s="16">
        <f t="shared" si="6"/>
        <v>0</v>
      </c>
    </row>
    <row r="104" spans="1:9" x14ac:dyDescent="0.25">
      <c r="A104" s="4"/>
      <c r="B104" s="8"/>
      <c r="C104" s="8"/>
      <c r="D104" s="8"/>
      <c r="E104" s="8"/>
      <c r="F104" s="8"/>
      <c r="G104" s="8"/>
      <c r="H104" s="8"/>
      <c r="I104" s="8"/>
    </row>
    <row r="105" spans="1:9" x14ac:dyDescent="0.25">
      <c r="A105" s="4" t="s">
        <v>787</v>
      </c>
      <c r="B105" s="8">
        <f>'Exhibit 4'!C146+'Exhibit 4'!C147</f>
        <v>0</v>
      </c>
      <c r="C105" s="8">
        <f>'Exhibit 4'!D146+'Exhibit 4'!D147</f>
        <v>0</v>
      </c>
      <c r="D105" s="8">
        <f>'Exhibit 4'!E146+'Exhibit 4'!E147</f>
        <v>0</v>
      </c>
      <c r="E105" s="8">
        <f>'Exhibit 4'!F146+'Exhibit 4'!F147</f>
        <v>0</v>
      </c>
      <c r="F105" s="8">
        <f>'Exhibit 4'!G146+'Exhibit 4'!G147</f>
        <v>0</v>
      </c>
      <c r="G105" s="8">
        <f>'Exhibit 4'!H146+'Exhibit 4'!H147</f>
        <v>0</v>
      </c>
      <c r="H105" s="8">
        <f>'Exhibit 4'!I146+'Exhibit 4'!I147</f>
        <v>0</v>
      </c>
      <c r="I105" s="8">
        <f>SUM(B105:H105)</f>
        <v>0</v>
      </c>
    </row>
    <row r="106" spans="1:9" x14ac:dyDescent="0.25">
      <c r="A106" s="4" t="s">
        <v>795</v>
      </c>
      <c r="B106" s="8">
        <f>'Exhibit 4'!C155</f>
        <v>0</v>
      </c>
      <c r="C106" s="8">
        <f>'Exhibit 4'!D155</f>
        <v>0</v>
      </c>
      <c r="D106" s="8">
        <f>'Exhibit 4'!E155</f>
        <v>0</v>
      </c>
      <c r="E106" s="8">
        <f>'Exhibit 4'!F155</f>
        <v>0</v>
      </c>
      <c r="F106" s="8">
        <f>'Exhibit 4'!G155</f>
        <v>0</v>
      </c>
      <c r="G106" s="8">
        <f>'Exhibit 4'!H155</f>
        <v>0</v>
      </c>
      <c r="H106" s="8">
        <f>'Exhibit 4'!I155</f>
        <v>0</v>
      </c>
      <c r="I106" s="8">
        <f>SUM(B106:H106)</f>
        <v>0</v>
      </c>
    </row>
    <row r="107" spans="1:9" x14ac:dyDescent="0.25">
      <c r="A107" s="4" t="s">
        <v>796</v>
      </c>
      <c r="B107" s="8">
        <f>'Exhibit 4'!C156</f>
        <v>0</v>
      </c>
      <c r="C107" s="8">
        <f>'Exhibit 4'!D156</f>
        <v>0</v>
      </c>
      <c r="D107" s="8">
        <f>'Exhibit 4'!E156</f>
        <v>0</v>
      </c>
      <c r="E107" s="8">
        <f>'Exhibit 4'!F156</f>
        <v>0</v>
      </c>
      <c r="F107" s="8">
        <f>'Exhibit 4'!G156</f>
        <v>0</v>
      </c>
      <c r="G107" s="8">
        <f>'Exhibit 4'!H156</f>
        <v>0</v>
      </c>
      <c r="H107" s="8">
        <f>'Exhibit 4'!I156</f>
        <v>0</v>
      </c>
      <c r="I107" s="8">
        <f>SUM(B107:H107)</f>
        <v>0</v>
      </c>
    </row>
    <row r="108" spans="1:9" x14ac:dyDescent="0.25">
      <c r="B108" s="9"/>
      <c r="C108" s="9"/>
      <c r="D108" s="9"/>
      <c r="E108" s="9"/>
      <c r="F108" s="9"/>
      <c r="G108" s="9"/>
      <c r="H108" s="9"/>
      <c r="I108" s="9"/>
    </row>
    <row r="109" spans="1:9" x14ac:dyDescent="0.25">
      <c r="A109" s="4" t="s">
        <v>788</v>
      </c>
      <c r="B109" s="16">
        <f t="shared" ref="B109:I109" si="7">SUM(+B57-B103+B105+B106+B107)</f>
        <v>0</v>
      </c>
      <c r="C109" s="16">
        <f t="shared" si="7"/>
        <v>0</v>
      </c>
      <c r="D109" s="16">
        <f t="shared" si="7"/>
        <v>0</v>
      </c>
      <c r="E109" s="16">
        <f t="shared" si="7"/>
        <v>0</v>
      </c>
      <c r="F109" s="16">
        <f t="shared" si="7"/>
        <v>0</v>
      </c>
      <c r="G109" s="16">
        <f t="shared" si="7"/>
        <v>0</v>
      </c>
      <c r="H109" s="16">
        <f t="shared" si="7"/>
        <v>0</v>
      </c>
      <c r="I109" s="16">
        <f t="shared" si="7"/>
        <v>0</v>
      </c>
    </row>
    <row r="110" spans="1:9" x14ac:dyDescent="0.25">
      <c r="B110" s="8"/>
      <c r="C110" s="8"/>
      <c r="D110" s="8"/>
      <c r="E110" s="8"/>
      <c r="F110" s="8"/>
      <c r="G110" s="8"/>
      <c r="H110" s="8"/>
      <c r="I110" s="8"/>
    </row>
    <row r="111" spans="1:9" x14ac:dyDescent="0.25">
      <c r="A111" s="4" t="s">
        <v>789</v>
      </c>
      <c r="B111" s="8"/>
      <c r="C111" s="8"/>
      <c r="D111" s="8"/>
      <c r="E111" s="8"/>
      <c r="F111" s="8"/>
      <c r="G111" s="8"/>
      <c r="H111" s="8"/>
      <c r="I111" s="8"/>
    </row>
    <row r="112" spans="1:9" x14ac:dyDescent="0.25">
      <c r="A112" s="30" t="s">
        <v>348</v>
      </c>
      <c r="B112" s="8">
        <f>'Exhibit 3'!C18</f>
        <v>0</v>
      </c>
      <c r="C112" s="8">
        <f>'Exhibit 3'!D18</f>
        <v>0</v>
      </c>
      <c r="D112" s="8">
        <f>'Exhibit 3'!E18</f>
        <v>0</v>
      </c>
      <c r="E112" s="8">
        <f>'Exhibit 3'!F18</f>
        <v>0</v>
      </c>
      <c r="F112" s="8">
        <f>'Exhibit 3'!G18</f>
        <v>0</v>
      </c>
      <c r="G112" s="8">
        <f>'Exhibit 3'!H18</f>
        <v>0</v>
      </c>
      <c r="H112" s="8">
        <f>'Exhibit 3'!I18</f>
        <v>0</v>
      </c>
      <c r="I112" s="8">
        <f>SUM(B112:H112)</f>
        <v>0</v>
      </c>
    </row>
    <row r="113" spans="1:9" x14ac:dyDescent="0.25">
      <c r="A113" s="30" t="s">
        <v>349</v>
      </c>
      <c r="B113" s="8">
        <f>'Exhibit 3'!C19</f>
        <v>0</v>
      </c>
      <c r="C113" s="8">
        <f>'Exhibit 3'!D19</f>
        <v>0</v>
      </c>
      <c r="D113" s="8">
        <f>'Exhibit 3'!E19</f>
        <v>0</v>
      </c>
      <c r="E113" s="8">
        <f>'Exhibit 3'!F19</f>
        <v>0</v>
      </c>
      <c r="F113" s="8">
        <f>'Exhibit 3'!G19</f>
        <v>0</v>
      </c>
      <c r="G113" s="8">
        <f>'Exhibit 3'!H19</f>
        <v>0</v>
      </c>
      <c r="H113" s="8">
        <f>'Exhibit 3'!I19</f>
        <v>0</v>
      </c>
      <c r="I113" s="8">
        <f>SUM(B113:H113)</f>
        <v>0</v>
      </c>
    </row>
    <row r="114" spans="1:9" x14ac:dyDescent="0.25">
      <c r="A114" s="30" t="s">
        <v>350</v>
      </c>
      <c r="B114" s="8">
        <f>'Exhibit 3'!C20</f>
        <v>0</v>
      </c>
      <c r="C114" s="8">
        <f>'Exhibit 3'!D20</f>
        <v>0</v>
      </c>
      <c r="D114" s="8">
        <f>'Exhibit 3'!E20</f>
        <v>0</v>
      </c>
      <c r="E114" s="8">
        <f>'Exhibit 3'!F20</f>
        <v>0</v>
      </c>
      <c r="F114" s="8">
        <f>'Exhibit 3'!G20</f>
        <v>0</v>
      </c>
      <c r="G114" s="8">
        <f>'Exhibit 3'!H20</f>
        <v>0</v>
      </c>
      <c r="H114" s="8">
        <f>'Exhibit 3'!I20</f>
        <v>0</v>
      </c>
      <c r="I114" s="8">
        <f>SUM(B114:H114)</f>
        <v>0</v>
      </c>
    </row>
    <row r="115" spans="1:9" x14ac:dyDescent="0.25">
      <c r="A115" s="30" t="s">
        <v>351</v>
      </c>
      <c r="B115" s="8">
        <f>'Exhibit 3'!C21</f>
        <v>0</v>
      </c>
      <c r="C115" s="8">
        <f>'Exhibit 3'!D21</f>
        <v>0</v>
      </c>
      <c r="D115" s="8">
        <f>'Exhibit 3'!E21</f>
        <v>0</v>
      </c>
      <c r="E115" s="8">
        <f>'Exhibit 3'!F21</f>
        <v>0</v>
      </c>
      <c r="F115" s="8">
        <f>'Exhibit 3'!G21</f>
        <v>0</v>
      </c>
      <c r="G115" s="8">
        <f>'Exhibit 3'!H21</f>
        <v>0</v>
      </c>
      <c r="H115" s="8">
        <f>'Exhibit 3'!I21</f>
        <v>0</v>
      </c>
      <c r="I115" s="8">
        <f>SUM(B115:H115)</f>
        <v>0</v>
      </c>
    </row>
    <row r="116" spans="1:9" x14ac:dyDescent="0.25">
      <c r="A116" s="30" t="s">
        <v>352</v>
      </c>
      <c r="B116" s="9">
        <f>'Exhibit 3'!C22</f>
        <v>0</v>
      </c>
      <c r="C116" s="9">
        <f>'Exhibit 3'!D22</f>
        <v>0</v>
      </c>
      <c r="D116" s="9">
        <f>'Exhibit 3'!E22</f>
        <v>0</v>
      </c>
      <c r="E116" s="9">
        <f>'Exhibit 3'!F22</f>
        <v>0</v>
      </c>
      <c r="F116" s="9">
        <f>'Exhibit 3'!G22</f>
        <v>0</v>
      </c>
      <c r="G116" s="9">
        <f>'Exhibit 3'!H22</f>
        <v>0</v>
      </c>
      <c r="H116" s="9">
        <f>'Exhibit 3'!I22</f>
        <v>0</v>
      </c>
      <c r="I116" s="9">
        <f>SUM(B116:H116)</f>
        <v>0</v>
      </c>
    </row>
    <row r="117" spans="1:9" ht="15.75" thickBot="1" x14ac:dyDescent="0.3">
      <c r="A117" s="93" t="s">
        <v>954</v>
      </c>
      <c r="B117" s="62">
        <f t="shared" ref="B117:I117" si="8">SUM(B112:B116)</f>
        <v>0</v>
      </c>
      <c r="C117" s="62">
        <f t="shared" si="8"/>
        <v>0</v>
      </c>
      <c r="D117" s="62">
        <f t="shared" si="8"/>
        <v>0</v>
      </c>
      <c r="E117" s="62">
        <f t="shared" si="8"/>
        <v>0</v>
      </c>
      <c r="F117" s="62">
        <f t="shared" si="8"/>
        <v>0</v>
      </c>
      <c r="G117" s="62">
        <f t="shared" si="8"/>
        <v>0</v>
      </c>
      <c r="H117" s="62">
        <f t="shared" si="8"/>
        <v>0</v>
      </c>
      <c r="I117" s="62">
        <f t="shared" si="8"/>
        <v>0</v>
      </c>
    </row>
    <row r="118" spans="1:9" ht="15.75" thickTop="1" x14ac:dyDescent="0.25">
      <c r="B118" s="10"/>
      <c r="C118" s="10"/>
      <c r="D118" s="10"/>
      <c r="E118" s="10"/>
      <c r="F118" s="10"/>
      <c r="G118" s="10"/>
      <c r="H118" s="10"/>
      <c r="I118" s="10"/>
    </row>
    <row r="119" spans="1:9" x14ac:dyDescent="0.25">
      <c r="A119" s="4" t="s">
        <v>790</v>
      </c>
      <c r="B119" s="10"/>
      <c r="C119" s="10"/>
      <c r="D119" s="10"/>
      <c r="E119" s="10"/>
      <c r="F119" s="10"/>
      <c r="G119" s="10"/>
      <c r="H119" s="10"/>
      <c r="I119" s="218">
        <f>'Long-Term Debt'!F10+'Long-Term Debt'!F11+'Long-Term Debt'!F12+'Long-Term Debt'!F14+'Long-Term Debt'!F16</f>
        <v>0</v>
      </c>
    </row>
    <row r="120" spans="1:9" ht="15.75" thickBot="1" x14ac:dyDescent="0.3">
      <c r="B120" s="10"/>
      <c r="C120" s="10"/>
      <c r="D120" s="10"/>
      <c r="E120" s="10"/>
      <c r="F120" s="10"/>
      <c r="G120" s="10"/>
      <c r="H120" s="10"/>
      <c r="I120" s="10"/>
    </row>
    <row r="121" spans="1:9" ht="15.75" thickBot="1" x14ac:dyDescent="0.3">
      <c r="B121" s="219" t="s">
        <v>791</v>
      </c>
      <c r="C121" s="220"/>
      <c r="D121" s="220"/>
      <c r="E121" s="220"/>
      <c r="F121" s="221"/>
      <c r="G121" s="222"/>
      <c r="H121" s="105"/>
      <c r="I121" s="10"/>
    </row>
    <row r="122" spans="1:9" x14ac:dyDescent="0.25">
      <c r="B122" s="222"/>
      <c r="C122" s="222"/>
      <c r="D122" s="222"/>
      <c r="E122" s="222"/>
      <c r="F122" s="222"/>
      <c r="G122" s="222"/>
      <c r="H122" s="105"/>
      <c r="I122" s="10"/>
    </row>
    <row r="123" spans="1:9" x14ac:dyDescent="0.25">
      <c r="B123" s="223" t="s">
        <v>426</v>
      </c>
      <c r="C123" s="223" t="s">
        <v>474</v>
      </c>
      <c r="D123" s="105" t="str">
        <f>IF(ISBLANK('Exhibit 5'!E7),"",'Exhibit 5'!E7)</f>
        <v/>
      </c>
      <c r="E123" s="105" t="str">
        <f>IF(ISBLANK('Exhibit 5'!F7),"",'Exhibit 5'!F7)</f>
        <v/>
      </c>
      <c r="F123" s="8" t="str">
        <f>IF(ISBLANK('Exhibit 5'!G7),"",'Exhibit 5'!G7)</f>
        <v/>
      </c>
      <c r="G123" s="10"/>
      <c r="H123" s="10"/>
      <c r="I123" s="10"/>
    </row>
    <row r="124" spans="1:9" x14ac:dyDescent="0.25">
      <c r="B124" s="95" t="s">
        <v>5</v>
      </c>
      <c r="C124" s="95" t="s">
        <v>5</v>
      </c>
      <c r="D124" s="224" t="s">
        <v>5</v>
      </c>
      <c r="E124" s="224" t="s">
        <v>5</v>
      </c>
      <c r="F124" s="224" t="s">
        <v>5</v>
      </c>
      <c r="G124" s="10"/>
      <c r="H124" s="10"/>
      <c r="I124" s="10"/>
    </row>
    <row r="125" spans="1:9" x14ac:dyDescent="0.25">
      <c r="A125" s="4" t="s">
        <v>782</v>
      </c>
      <c r="B125" s="9">
        <f>'Exhibit 6'!C51</f>
        <v>0</v>
      </c>
      <c r="C125" s="9">
        <f>'Exhibit 6'!D51</f>
        <v>0</v>
      </c>
      <c r="D125" s="9">
        <f>'Exhibit 6'!E51</f>
        <v>0</v>
      </c>
      <c r="E125" s="9">
        <f>'Exhibit 6'!F51</f>
        <v>0</v>
      </c>
      <c r="F125" s="9">
        <f>'Exhibit 6'!G51</f>
        <v>0</v>
      </c>
      <c r="G125" s="10"/>
      <c r="H125" s="10"/>
      <c r="I125" s="10"/>
    </row>
    <row r="126" spans="1:9" x14ac:dyDescent="0.25">
      <c r="A126" s="4"/>
      <c r="B126" s="8"/>
      <c r="C126" s="8"/>
      <c r="D126" s="8"/>
      <c r="E126" s="8"/>
      <c r="F126" s="10"/>
      <c r="G126" s="10"/>
      <c r="H126" s="10"/>
      <c r="I126" s="10"/>
    </row>
    <row r="127" spans="1:9" x14ac:dyDescent="0.25">
      <c r="A127" s="4" t="s">
        <v>710</v>
      </c>
      <c r="B127" s="8">
        <f>'Exhibit 6'!C14+'Exhibit 6'!C24+'Exhibit 6'!C25+'Exhibit 6'!C26+'Exhibit 6'!C30+'Exhibit 6'!C33+'Exhibit 6'!C40+IF('Exhibit 6'!C34&gt;0,'Exhibit 6'!C34,0)+IF('Exhibit 6'!C43&gt;0,'Exhibit 6'!C43,0)+IF('Exhibit 6'!C44&gt;0,'Exhibit 6'!C44,0)</f>
        <v>0</v>
      </c>
      <c r="C127" s="8">
        <f>'Exhibit 6'!D14+'Exhibit 6'!D24+'Exhibit 6'!D25+'Exhibit 6'!D26+'Exhibit 6'!D30+'Exhibit 6'!D33+'Exhibit 6'!D40+IF('Exhibit 6'!D34&gt;0,'Exhibit 6'!D34,0)+IF('Exhibit 6'!D43&gt;0,'Exhibit 6'!D43,0)+IF('Exhibit 6'!D44&gt;0,'Exhibit 6'!D44,0)</f>
        <v>0</v>
      </c>
      <c r="D127" s="8">
        <f>'Exhibit 6'!E14+'Exhibit 6'!E24+'Exhibit 6'!E25+'Exhibit 6'!E26+'Exhibit 6'!E30+'Exhibit 6'!E33+'Exhibit 6'!E40+IF('Exhibit 6'!E34&gt;0,'Exhibit 6'!E34,0)+IF('Exhibit 6'!E43&gt;0,'Exhibit 6'!E43,0)+IF('Exhibit 6'!E44&gt;0,'Exhibit 6'!E44,0)</f>
        <v>0</v>
      </c>
      <c r="E127" s="8">
        <f>'Exhibit 6'!F14+'Exhibit 6'!F24+'Exhibit 6'!F25+'Exhibit 6'!F26+'Exhibit 6'!F30+'Exhibit 6'!F33+'Exhibit 6'!F40+IF('Exhibit 6'!F34&gt;0,'Exhibit 6'!F34,0)+IF('Exhibit 6'!F43&gt;0,'Exhibit 6'!F43,0)+IF('Exhibit 6'!F44&gt;0,'Exhibit 6'!F44,0)</f>
        <v>0</v>
      </c>
      <c r="F127" s="8">
        <f>'Exhibit 6'!G14+'Exhibit 6'!G24+'Exhibit 6'!G25+'Exhibit 6'!G26+'Exhibit 6'!G30+'Exhibit 6'!G33+'Exhibit 6'!G40+IF('Exhibit 6'!G34&gt;0,'Exhibit 6'!G34,0)+IF('Exhibit 6'!G43&gt;0,'Exhibit 6'!G43,0)+IF('Exhibit 6'!G44&gt;0,'Exhibit 6'!G44,0)</f>
        <v>0</v>
      </c>
      <c r="G127" s="10"/>
      <c r="H127" s="10"/>
      <c r="I127" s="10"/>
    </row>
    <row r="128" spans="1:9" x14ac:dyDescent="0.25">
      <c r="A128" s="4"/>
      <c r="B128" s="8"/>
      <c r="C128" s="8"/>
      <c r="D128" s="8"/>
      <c r="E128" s="8"/>
      <c r="F128" s="10"/>
      <c r="G128" s="10"/>
      <c r="H128" s="10"/>
      <c r="I128" s="10"/>
    </row>
    <row r="129" spans="1:9" x14ac:dyDescent="0.25">
      <c r="A129" s="4" t="s">
        <v>607</v>
      </c>
      <c r="B129" s="8">
        <f>'Exhibit 6'!C20-'Exhibit 6'!C27-'Exhibit 6'!C28-'Exhibit 6'!C29-'Exhibit 6'!C31-'Exhibit 6'!C32+IF('Exhibit 6'!C34&lt;0,'Exhibit 6'!C34*-1,0)+IF('Exhibit 6'!C43&lt;0,'Exhibit 6'!C43*-1,0)+IF('Exhibit 6'!C44&lt;0,'Exhibit 6'!C44*-1,0)</f>
        <v>0</v>
      </c>
      <c r="C129" s="8">
        <f>'Exhibit 6'!D20-'Exhibit 6'!D27-'Exhibit 6'!D28-'Exhibit 6'!D29-'Exhibit 6'!D31-'Exhibit 6'!D32+IF('Exhibit 6'!D34&lt;0,'Exhibit 6'!D34*-1,0)+IF('Exhibit 6'!D43&lt;0,'Exhibit 6'!D43*-1,0)+IF('Exhibit 6'!D44&lt;0,'Exhibit 6'!D44*-1,0)</f>
        <v>0</v>
      </c>
      <c r="D129" s="8">
        <f>'Exhibit 6'!E20-'Exhibit 6'!E27-'Exhibit 6'!E28-'Exhibit 6'!E29-'Exhibit 6'!E31-'Exhibit 6'!E32+IF('Exhibit 6'!E34&lt;0,'Exhibit 6'!E34*-1,0)+IF('Exhibit 6'!E43&lt;0,'Exhibit 6'!E43*-1,0)+IF('Exhibit 6'!E44&lt;0,'Exhibit 6'!E44*-1,0)</f>
        <v>0</v>
      </c>
      <c r="E129" s="8">
        <f>'Exhibit 6'!F20-'Exhibit 6'!F27-'Exhibit 6'!F28-'Exhibit 6'!F29-'Exhibit 6'!F31-'Exhibit 6'!F32+IF('Exhibit 6'!F34&lt;0,'Exhibit 6'!F34*-1,0)+IF('Exhibit 6'!F43&lt;0,'Exhibit 6'!F43*-1,0)+IF('Exhibit 6'!F44&lt;0,'Exhibit 6'!F44*-1,0)</f>
        <v>0</v>
      </c>
      <c r="F129" s="8">
        <f>'Exhibit 6'!G20-'Exhibit 6'!G27-'Exhibit 6'!G28-'Exhibit 6'!G29-'Exhibit 6'!G31-'Exhibit 6'!G32+IF('Exhibit 6'!G34&lt;0,'Exhibit 6'!G34*-1,0)+IF('Exhibit 6'!G43&lt;0,'Exhibit 6'!G43*-1,0)+IF('Exhibit 6'!G44&lt;0,'Exhibit 6'!G44*-1,0)</f>
        <v>0</v>
      </c>
      <c r="G129" s="10"/>
      <c r="H129" s="10"/>
      <c r="I129" s="10"/>
    </row>
    <row r="130" spans="1:9" x14ac:dyDescent="0.25">
      <c r="A130" s="4"/>
      <c r="B130" s="8"/>
      <c r="C130" s="8"/>
      <c r="D130" s="8"/>
      <c r="E130" s="8"/>
      <c r="F130" s="10"/>
      <c r="G130" s="10"/>
      <c r="H130" s="10"/>
      <c r="I130" s="10"/>
    </row>
    <row r="131" spans="1:9" x14ac:dyDescent="0.25">
      <c r="A131" s="4" t="s">
        <v>787</v>
      </c>
      <c r="B131" s="8">
        <f>'Exhibit 6'!C41+'Exhibit 6'!C42</f>
        <v>0</v>
      </c>
      <c r="C131" s="8">
        <f>'Exhibit 6'!D41+'Exhibit 6'!D42</f>
        <v>0</v>
      </c>
      <c r="D131" s="8">
        <f>'Exhibit 6'!E41+'Exhibit 6'!E42</f>
        <v>0</v>
      </c>
      <c r="E131" s="8">
        <f>'Exhibit 6'!F41+'Exhibit 6'!F42</f>
        <v>0</v>
      </c>
      <c r="F131" s="8">
        <f>'Exhibit 6'!G41+'Exhibit 6'!G42</f>
        <v>0</v>
      </c>
      <c r="G131" s="10"/>
      <c r="H131" s="10"/>
      <c r="I131" s="10"/>
    </row>
    <row r="132" spans="1:9" x14ac:dyDescent="0.25">
      <c r="A132" s="4"/>
      <c r="B132" s="10"/>
      <c r="C132" s="10"/>
      <c r="D132" s="10"/>
      <c r="E132" s="10"/>
      <c r="F132" s="10"/>
      <c r="G132" s="10"/>
      <c r="H132" s="10"/>
      <c r="I132" s="10"/>
    </row>
    <row r="133" spans="1:9" x14ac:dyDescent="0.25">
      <c r="A133" s="4" t="s">
        <v>789</v>
      </c>
      <c r="B133" s="10"/>
      <c r="C133" s="10"/>
      <c r="D133" s="10"/>
      <c r="E133" s="10"/>
      <c r="F133" s="10"/>
      <c r="G133" s="10"/>
      <c r="H133" s="10"/>
      <c r="I133" s="10"/>
    </row>
    <row r="134" spans="1:9" x14ac:dyDescent="0.25">
      <c r="A134" s="46" t="s">
        <v>485</v>
      </c>
      <c r="B134" s="8"/>
      <c r="C134" s="8"/>
      <c r="D134" s="8"/>
      <c r="E134" s="8"/>
      <c r="F134" s="10"/>
      <c r="G134" s="10"/>
      <c r="H134" s="10"/>
      <c r="I134" s="10"/>
    </row>
    <row r="135" spans="1:9" x14ac:dyDescent="0.25">
      <c r="A135" s="32" t="s">
        <v>486</v>
      </c>
      <c r="B135" s="8">
        <f>'Exhibit 5'!C24</f>
        <v>0</v>
      </c>
      <c r="C135" s="8">
        <f>'Exhibit 5'!D24</f>
        <v>0</v>
      </c>
      <c r="D135" s="8">
        <f>'Exhibit 5'!E24</f>
        <v>0</v>
      </c>
      <c r="E135" s="8">
        <f>'Exhibit 5'!F24</f>
        <v>0</v>
      </c>
      <c r="F135" s="8">
        <f>'Exhibit 5'!G24</f>
        <v>0</v>
      </c>
      <c r="G135" s="10"/>
      <c r="H135" s="10"/>
      <c r="I135" s="10"/>
    </row>
    <row r="136" spans="1:9" x14ac:dyDescent="0.25">
      <c r="A136" s="32" t="s">
        <v>487</v>
      </c>
      <c r="B136" s="8">
        <f>'Exhibit 5'!C25</f>
        <v>0</v>
      </c>
      <c r="C136" s="8">
        <f>'Exhibit 5'!D25</f>
        <v>0</v>
      </c>
      <c r="D136" s="8">
        <f>'Exhibit 5'!E25</f>
        <v>0</v>
      </c>
      <c r="E136" s="8">
        <f>'Exhibit 5'!F25</f>
        <v>0</v>
      </c>
      <c r="F136" s="8">
        <f>'Exhibit 5'!G25</f>
        <v>0</v>
      </c>
      <c r="G136" s="10"/>
      <c r="H136" s="10"/>
      <c r="I136" s="10"/>
    </row>
    <row r="137" spans="1:9" x14ac:dyDescent="0.25">
      <c r="A137" s="32" t="s">
        <v>488</v>
      </c>
      <c r="B137" s="8">
        <f>'Exhibit 5'!C26</f>
        <v>0</v>
      </c>
      <c r="C137" s="8">
        <f>'Exhibit 5'!D26</f>
        <v>0</v>
      </c>
      <c r="D137" s="8">
        <f>'Exhibit 5'!E26</f>
        <v>0</v>
      </c>
      <c r="E137" s="8">
        <f>'Exhibit 5'!F26</f>
        <v>0</v>
      </c>
      <c r="F137" s="8">
        <f>'Exhibit 5'!G26</f>
        <v>0</v>
      </c>
      <c r="G137" s="10"/>
      <c r="H137" s="10"/>
      <c r="I137" s="10"/>
    </row>
    <row r="138" spans="1:9" x14ac:dyDescent="0.25">
      <c r="A138" s="32" t="s">
        <v>489</v>
      </c>
      <c r="B138" s="8">
        <f>'Exhibit 5'!C27</f>
        <v>0</v>
      </c>
      <c r="C138" s="8">
        <f>'Exhibit 5'!D27</f>
        <v>0</v>
      </c>
      <c r="D138" s="8">
        <f>'Exhibit 5'!E27</f>
        <v>0</v>
      </c>
      <c r="E138" s="8">
        <f>'Exhibit 5'!F27</f>
        <v>0</v>
      </c>
      <c r="F138" s="8">
        <f>'Exhibit 5'!G27</f>
        <v>0</v>
      </c>
      <c r="G138" s="10"/>
      <c r="H138" s="10"/>
      <c r="I138" s="10"/>
    </row>
    <row r="139" spans="1:9" x14ac:dyDescent="0.25">
      <c r="A139" s="32" t="s">
        <v>490</v>
      </c>
      <c r="B139" s="8">
        <f>'Exhibit 5'!C28</f>
        <v>0</v>
      </c>
      <c r="C139" s="8">
        <f>'Exhibit 5'!D28</f>
        <v>0</v>
      </c>
      <c r="D139" s="8">
        <f>'Exhibit 5'!E28</f>
        <v>0</v>
      </c>
      <c r="E139" s="8">
        <f>'Exhibit 5'!F28</f>
        <v>0</v>
      </c>
      <c r="F139" s="8">
        <f>'Exhibit 5'!G28</f>
        <v>0</v>
      </c>
      <c r="G139" s="10"/>
      <c r="H139" s="10"/>
      <c r="I139" s="10"/>
    </row>
    <row r="140" spans="1:9" x14ac:dyDescent="0.25">
      <c r="A140" s="32" t="s">
        <v>491</v>
      </c>
      <c r="B140" s="8">
        <f>'Exhibit 5'!C29</f>
        <v>0</v>
      </c>
      <c r="C140" s="8">
        <f>'Exhibit 5'!D29</f>
        <v>0</v>
      </c>
      <c r="D140" s="8">
        <f>'Exhibit 5'!E29</f>
        <v>0</v>
      </c>
      <c r="E140" s="8">
        <f>'Exhibit 5'!F29</f>
        <v>0</v>
      </c>
      <c r="F140" s="8">
        <f>'Exhibit 5'!G29</f>
        <v>0</v>
      </c>
      <c r="G140" s="10"/>
      <c r="H140" s="10"/>
      <c r="I140" s="10"/>
    </row>
    <row r="141" spans="1:9" x14ac:dyDescent="0.25">
      <c r="A141" s="32" t="s">
        <v>492</v>
      </c>
      <c r="B141" s="8">
        <f>'Exhibit 5'!C30</f>
        <v>0</v>
      </c>
      <c r="C141" s="8">
        <f>'Exhibit 5'!D30</f>
        <v>0</v>
      </c>
      <c r="D141" s="8">
        <f>'Exhibit 5'!E30</f>
        <v>0</v>
      </c>
      <c r="E141" s="8">
        <f>'Exhibit 5'!F30</f>
        <v>0</v>
      </c>
      <c r="F141" s="8">
        <f>'Exhibit 5'!G30</f>
        <v>0</v>
      </c>
      <c r="G141" s="10"/>
      <c r="H141" s="10"/>
      <c r="I141" s="10"/>
    </row>
    <row r="142" spans="1:9" x14ac:dyDescent="0.25">
      <c r="A142" s="32" t="s">
        <v>493</v>
      </c>
      <c r="B142" s="8">
        <f>'Exhibit 5'!C31</f>
        <v>0</v>
      </c>
      <c r="C142" s="8">
        <f>'Exhibit 5'!D31</f>
        <v>0</v>
      </c>
      <c r="D142" s="8">
        <f>'Exhibit 5'!E31</f>
        <v>0</v>
      </c>
      <c r="E142" s="8">
        <f>'Exhibit 5'!F31</f>
        <v>0</v>
      </c>
      <c r="F142" s="8">
        <f>'Exhibit 5'!G31</f>
        <v>0</v>
      </c>
      <c r="G142" s="10"/>
      <c r="H142" s="10"/>
      <c r="I142" s="10"/>
    </row>
    <row r="143" spans="1:9" x14ac:dyDescent="0.25">
      <c r="A143" s="32" t="s">
        <v>494</v>
      </c>
      <c r="B143" s="8">
        <f>'Exhibit 5'!C32</f>
        <v>0</v>
      </c>
      <c r="C143" s="8">
        <f>'Exhibit 5'!D32</f>
        <v>0</v>
      </c>
      <c r="D143" s="8">
        <f>'Exhibit 5'!E32</f>
        <v>0</v>
      </c>
      <c r="E143" s="8">
        <f>'Exhibit 5'!F32</f>
        <v>0</v>
      </c>
      <c r="F143" s="8">
        <f>'Exhibit 5'!G32</f>
        <v>0</v>
      </c>
      <c r="G143" s="10"/>
      <c r="H143" s="10"/>
      <c r="I143" s="10"/>
    </row>
    <row r="144" spans="1:9" x14ac:dyDescent="0.25">
      <c r="A144" s="46" t="s">
        <v>495</v>
      </c>
      <c r="B144" s="8">
        <f>'Exhibit 5'!C33</f>
        <v>0</v>
      </c>
      <c r="C144" s="8">
        <f>'Exhibit 5'!D33</f>
        <v>0</v>
      </c>
      <c r="D144" s="8">
        <f>'Exhibit 5'!E33</f>
        <v>0</v>
      </c>
      <c r="E144" s="8">
        <f>'Exhibit 5'!F33</f>
        <v>0</v>
      </c>
      <c r="F144" s="8">
        <f>'Exhibit 5'!G33</f>
        <v>0</v>
      </c>
      <c r="G144" s="10"/>
      <c r="H144" s="10"/>
      <c r="I144" s="10"/>
    </row>
    <row r="145" spans="1:9" x14ac:dyDescent="0.25">
      <c r="A145" s="32"/>
      <c r="B145" s="8"/>
      <c r="C145" s="8"/>
      <c r="D145" s="8"/>
      <c r="E145" s="8"/>
      <c r="F145" s="10"/>
      <c r="G145" s="10"/>
      <c r="H145" s="10"/>
      <c r="I145" s="10"/>
    </row>
    <row r="146" spans="1:9" x14ac:dyDescent="0.25">
      <c r="A146" s="4" t="s">
        <v>922</v>
      </c>
      <c r="B146" s="8"/>
      <c r="C146" s="8"/>
      <c r="D146" s="8"/>
      <c r="E146" s="8"/>
      <c r="F146" s="218">
        <f>'Long-Term Debt'!F19+'Long-Term Debt'!F20+'Long-Term Debt'!F21+'Long-Term Debt'!F23+'Long-Term Debt'!F24+'Long-Term Debt'!F25+'Long-Term Debt'!F26+'Long-Term Debt'!F27</f>
        <v>0</v>
      </c>
      <c r="G146" s="10"/>
      <c r="H146" s="10"/>
      <c r="I146" s="10"/>
    </row>
    <row r="148" spans="1:9" x14ac:dyDescent="0.25">
      <c r="A148" s="6" t="s">
        <v>792</v>
      </c>
    </row>
    <row r="149" spans="1:9" x14ac:dyDescent="0.25">
      <c r="A149" s="197" t="s">
        <v>933</v>
      </c>
    </row>
    <row r="151" spans="1:9" x14ac:dyDescent="0.25">
      <c r="A151" s="6" t="s">
        <v>793</v>
      </c>
    </row>
    <row r="152" spans="1:9" x14ac:dyDescent="0.25">
      <c r="B152" s="147"/>
    </row>
    <row r="153" spans="1:9" x14ac:dyDescent="0.25">
      <c r="A153" s="81" t="s">
        <v>794</v>
      </c>
      <c r="B153" s="81" t="s">
        <v>589</v>
      </c>
    </row>
    <row r="154" spans="1:9" x14ac:dyDescent="0.25">
      <c r="B154" s="147"/>
    </row>
    <row r="155" spans="1:9" x14ac:dyDescent="0.25">
      <c r="A155" s="51"/>
      <c r="B155" s="203"/>
    </row>
    <row r="156" spans="1:9" x14ac:dyDescent="0.25">
      <c r="A156" s="51"/>
      <c r="B156" s="203"/>
    </row>
    <row r="157" spans="1:9" x14ac:dyDescent="0.25">
      <c r="A157" s="51"/>
      <c r="B157" s="203"/>
    </row>
    <row r="158" spans="1:9" x14ac:dyDescent="0.25">
      <c r="A158" s="51"/>
      <c r="B158" s="203"/>
    </row>
  </sheetData>
  <mergeCells count="2">
    <mergeCell ref="A1:I1"/>
    <mergeCell ref="A2:I2"/>
  </mergeCells>
  <pageMargins left="0.7" right="0.7" top="0.75" bottom="0.75" header="0.3" footer="0.3"/>
  <pageSetup scale="53" fitToHeight="2" orientation="portrait"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63"/>
  <sheetViews>
    <sheetView zoomScaleNormal="100" workbookViewId="0">
      <pane ySplit="8" topLeftCell="A9" activePane="bottomLeft" state="frozen"/>
      <selection pane="bottomLeft" activeCell="D10" sqref="D10"/>
    </sheetView>
  </sheetViews>
  <sheetFormatPr defaultColWidth="9.140625" defaultRowHeight="15" x14ac:dyDescent="0.25"/>
  <cols>
    <col min="1" max="1" width="7.42578125" style="4" bestFit="1" customWidth="1"/>
    <col min="2" max="2" width="52.5703125" style="4" bestFit="1" customWidth="1"/>
    <col min="3" max="4" width="18.85546875" style="4" customWidth="1"/>
    <col min="5" max="5" width="4.85546875" style="4" bestFit="1" customWidth="1"/>
    <col min="6" max="6" width="18.85546875" style="4" customWidth="1"/>
    <col min="7" max="7" width="4.85546875" style="4" bestFit="1" customWidth="1"/>
    <col min="8" max="8" width="18.85546875" style="4" customWidth="1"/>
    <col min="9" max="9" width="72" style="4" bestFit="1" customWidth="1"/>
    <col min="10" max="16384" width="9.140625" style="4"/>
  </cols>
  <sheetData>
    <row r="1" spans="1:9" x14ac:dyDescent="0.25">
      <c r="B1" s="285" t="str">
        <f>CONCATENATE("MUNICIPALITY OF"," ",'Start Here'!B2)</f>
        <v>MUNICIPALITY OF ABERDEEN</v>
      </c>
      <c r="C1" s="285"/>
      <c r="D1" s="285"/>
      <c r="E1" s="285"/>
      <c r="F1" s="285"/>
      <c r="G1" s="285"/>
      <c r="H1" s="285"/>
      <c r="I1" s="285"/>
    </row>
    <row r="2" spans="1:9" x14ac:dyDescent="0.25">
      <c r="B2" s="291" t="s">
        <v>656</v>
      </c>
      <c r="C2" s="291"/>
      <c r="D2" s="291"/>
      <c r="E2" s="291"/>
      <c r="F2" s="291"/>
      <c r="G2" s="291"/>
      <c r="H2" s="291"/>
      <c r="I2" s="291"/>
    </row>
    <row r="3" spans="1:9" x14ac:dyDescent="0.25">
      <c r="B3" s="287">
        <f>'Start Here'!B5</f>
        <v>45657</v>
      </c>
      <c r="C3" s="287"/>
      <c r="D3" s="287"/>
      <c r="E3" s="287"/>
      <c r="F3" s="287"/>
      <c r="G3" s="287"/>
      <c r="H3" s="287"/>
      <c r="I3" s="287"/>
    </row>
    <row r="4" spans="1:9" x14ac:dyDescent="0.25">
      <c r="B4" s="295"/>
      <c r="C4" s="295"/>
      <c r="D4" s="295"/>
      <c r="E4" s="295"/>
      <c r="F4" s="295"/>
      <c r="G4" s="295"/>
      <c r="H4" s="295"/>
      <c r="I4" s="295"/>
    </row>
    <row r="5" spans="1:9" x14ac:dyDescent="0.25">
      <c r="B5" s="31"/>
      <c r="C5" s="31"/>
      <c r="D5" s="31"/>
      <c r="E5" s="31"/>
      <c r="F5" s="31"/>
      <c r="G5" s="31"/>
      <c r="H5" s="31" t="s">
        <v>2</v>
      </c>
      <c r="I5" s="31"/>
    </row>
    <row r="6" spans="1:9" x14ac:dyDescent="0.25">
      <c r="C6" s="78" t="s">
        <v>476</v>
      </c>
      <c r="D6" s="288" t="s">
        <v>676</v>
      </c>
      <c r="E6" s="288"/>
      <c r="F6" s="288"/>
      <c r="G6" s="288"/>
      <c r="H6" s="78" t="s">
        <v>657</v>
      </c>
      <c r="I6" s="28" t="s">
        <v>658</v>
      </c>
    </row>
    <row r="7" spans="1:9" x14ac:dyDescent="0.25">
      <c r="C7" s="78" t="s">
        <v>659</v>
      </c>
      <c r="E7" s="104"/>
      <c r="H7" s="28" t="s">
        <v>660</v>
      </c>
      <c r="I7" s="28" t="s">
        <v>661</v>
      </c>
    </row>
    <row r="8" spans="1:9" x14ac:dyDescent="0.25">
      <c r="C8" s="81" t="s">
        <v>662</v>
      </c>
      <c r="D8" s="81" t="s">
        <v>663</v>
      </c>
      <c r="E8" s="81" t="s">
        <v>664</v>
      </c>
      <c r="F8" s="81" t="s">
        <v>665</v>
      </c>
      <c r="G8" s="81" t="s">
        <v>664</v>
      </c>
      <c r="H8" s="81" t="s">
        <v>662</v>
      </c>
      <c r="I8" s="81" t="s">
        <v>666</v>
      </c>
    </row>
    <row r="9" spans="1:9" ht="20.100000000000001" customHeight="1" x14ac:dyDescent="0.25">
      <c r="B9" s="4" t="s">
        <v>20</v>
      </c>
      <c r="C9" s="110"/>
      <c r="D9" s="110"/>
      <c r="F9" s="110"/>
      <c r="H9" s="110"/>
      <c r="I9" s="104"/>
    </row>
    <row r="10" spans="1:9" ht="20.100000000000001" customHeight="1" x14ac:dyDescent="0.25">
      <c r="A10" s="4">
        <v>101</v>
      </c>
      <c r="B10" s="30" t="s">
        <v>343</v>
      </c>
      <c r="C10" s="85">
        <f>'Exhibit 3'!J10</f>
        <v>0</v>
      </c>
      <c r="D10" s="101"/>
      <c r="E10" s="101"/>
      <c r="F10" s="101"/>
      <c r="G10" s="101"/>
      <c r="H10" s="85">
        <f>+C10+D10-F10</f>
        <v>0</v>
      </c>
      <c r="I10" s="85" t="s">
        <v>355</v>
      </c>
    </row>
    <row r="11" spans="1:9" ht="20.100000000000001" customHeight="1" x14ac:dyDescent="0.25">
      <c r="A11" s="4">
        <v>106</v>
      </c>
      <c r="B11" s="30" t="s">
        <v>344</v>
      </c>
      <c r="C11" s="85">
        <f>'Exhibit 3'!J11</f>
        <v>0</v>
      </c>
      <c r="D11" s="101"/>
      <c r="E11" s="101"/>
      <c r="F11" s="101"/>
      <c r="G11" s="101"/>
      <c r="H11" s="130">
        <f>+C11+D11-F11</f>
        <v>0</v>
      </c>
      <c r="I11" s="93" t="s">
        <v>344</v>
      </c>
    </row>
    <row r="12" spans="1:9" ht="20.100000000000001" customHeight="1" x14ac:dyDescent="0.25">
      <c r="A12" s="4">
        <v>151</v>
      </c>
      <c r="B12" s="30" t="s">
        <v>345</v>
      </c>
      <c r="C12" s="85">
        <f>'Exhibit 3'!J12</f>
        <v>0</v>
      </c>
      <c r="D12" s="101"/>
      <c r="E12" s="101"/>
      <c r="F12" s="101"/>
      <c r="G12" s="101"/>
      <c r="H12" s="85">
        <f>+C12+D12-F12</f>
        <v>0</v>
      </c>
      <c r="I12" s="85" t="s">
        <v>345</v>
      </c>
    </row>
    <row r="13" spans="1:9" ht="20.100000000000001" customHeight="1" x14ac:dyDescent="0.25">
      <c r="A13" s="4">
        <v>107.1</v>
      </c>
      <c r="B13" s="30" t="s">
        <v>346</v>
      </c>
      <c r="C13" s="85">
        <f>'Exhibit 3'!J13</f>
        <v>0</v>
      </c>
      <c r="D13" s="101"/>
      <c r="E13" s="101"/>
      <c r="F13" s="101"/>
      <c r="G13" s="101"/>
      <c r="H13" s="85">
        <f>+C13+D13-F13</f>
        <v>0</v>
      </c>
      <c r="I13" s="85" t="s">
        <v>667</v>
      </c>
    </row>
    <row r="14" spans="1:9" ht="20.100000000000001" customHeight="1" x14ac:dyDescent="0.25">
      <c r="A14" s="4">
        <v>107.2</v>
      </c>
      <c r="B14" s="30" t="s">
        <v>675</v>
      </c>
      <c r="C14" s="113">
        <f>'Exhibit 3'!J14</f>
        <v>0</v>
      </c>
      <c r="D14" s="102"/>
      <c r="E14" s="101"/>
      <c r="F14" s="102"/>
      <c r="G14" s="101"/>
      <c r="H14" s="86">
        <f>+C14+D14-F14</f>
        <v>0</v>
      </c>
      <c r="I14" s="85" t="s">
        <v>347</v>
      </c>
    </row>
    <row r="15" spans="1:9" ht="20.100000000000001" customHeight="1" thickBot="1" x14ac:dyDescent="0.3">
      <c r="B15" s="4" t="s">
        <v>21</v>
      </c>
      <c r="C15" s="106">
        <f>SUM(C10:C14)</f>
        <v>0</v>
      </c>
      <c r="D15" s="106">
        <f>SUM(D10:D14)</f>
        <v>0</v>
      </c>
      <c r="E15" s="107"/>
      <c r="F15" s="106">
        <f>SUM(F10:F14)</f>
        <v>0</v>
      </c>
      <c r="G15" s="107"/>
      <c r="H15" s="106">
        <f>SUM(H10:H14)</f>
        <v>0</v>
      </c>
      <c r="I15" s="108" t="s">
        <v>668</v>
      </c>
    </row>
    <row r="16" spans="1:9" ht="20.100000000000001" customHeight="1" thickTop="1" x14ac:dyDescent="0.25">
      <c r="C16" s="85"/>
      <c r="D16" s="85"/>
      <c r="E16" s="85"/>
      <c r="F16" s="85"/>
      <c r="G16" s="85"/>
      <c r="H16" s="85"/>
      <c r="I16" s="104"/>
    </row>
    <row r="17" spans="1:9" ht="20.100000000000001" customHeight="1" x14ac:dyDescent="0.25">
      <c r="B17" s="4" t="s">
        <v>22</v>
      </c>
      <c r="C17" s="105"/>
      <c r="D17" s="105"/>
      <c r="E17" s="85"/>
      <c r="F17" s="105"/>
      <c r="G17" s="85"/>
      <c r="H17" s="105"/>
      <c r="I17" s="85"/>
    </row>
    <row r="18" spans="1:9" ht="20.100000000000001" customHeight="1" x14ac:dyDescent="0.25">
      <c r="A18" s="4">
        <v>263</v>
      </c>
      <c r="B18" s="30" t="s">
        <v>348</v>
      </c>
      <c r="C18" s="85">
        <f>'Exhibit 3'!J18</f>
        <v>0</v>
      </c>
      <c r="D18" s="101"/>
      <c r="E18" s="101"/>
      <c r="F18" s="101"/>
      <c r="G18" s="101"/>
      <c r="H18" s="85">
        <f>+C18-D18+F18</f>
        <v>0</v>
      </c>
      <c r="I18" s="85"/>
    </row>
    <row r="19" spans="1:9" ht="20.100000000000001" customHeight="1" x14ac:dyDescent="0.25">
      <c r="A19" s="4">
        <v>264</v>
      </c>
      <c r="B19" s="30" t="s">
        <v>349</v>
      </c>
      <c r="C19" s="85">
        <f>'Exhibit 3'!J19</f>
        <v>0</v>
      </c>
      <c r="D19" s="101"/>
      <c r="E19" s="101"/>
      <c r="F19" s="101"/>
      <c r="G19" s="101"/>
      <c r="H19" s="85">
        <f>+C19-D19+F19</f>
        <v>0</v>
      </c>
      <c r="I19" s="85"/>
    </row>
    <row r="20" spans="1:9" ht="20.100000000000001" customHeight="1" x14ac:dyDescent="0.25">
      <c r="A20" s="4">
        <v>265</v>
      </c>
      <c r="B20" s="30" t="s">
        <v>350</v>
      </c>
      <c r="C20" s="85">
        <f>'Exhibit 3'!J20</f>
        <v>0</v>
      </c>
      <c r="D20" s="101"/>
      <c r="E20" s="101"/>
      <c r="F20" s="101"/>
      <c r="G20" s="101"/>
      <c r="H20" s="85">
        <f>+C20-D20+F20</f>
        <v>0</v>
      </c>
      <c r="I20" s="85"/>
    </row>
    <row r="21" spans="1:9" ht="20.100000000000001" customHeight="1" x14ac:dyDescent="0.25">
      <c r="A21" s="4">
        <v>266</v>
      </c>
      <c r="B21" s="30" t="s">
        <v>351</v>
      </c>
      <c r="C21" s="85">
        <f>'Exhibit 3'!J21</f>
        <v>0</v>
      </c>
      <c r="D21" s="101"/>
      <c r="E21" s="101"/>
      <c r="F21" s="101"/>
      <c r="G21" s="101"/>
      <c r="H21" s="85">
        <f>+C21-D21+F21</f>
        <v>0</v>
      </c>
      <c r="I21" s="85"/>
    </row>
    <row r="22" spans="1:9" ht="20.100000000000001" customHeight="1" x14ac:dyDescent="0.25">
      <c r="A22" s="4">
        <v>267</v>
      </c>
      <c r="B22" s="30" t="s">
        <v>352</v>
      </c>
      <c r="C22" s="85">
        <f>'Exhibit 3'!J22</f>
        <v>0</v>
      </c>
      <c r="D22" s="101"/>
      <c r="E22" s="101"/>
      <c r="F22" s="101"/>
      <c r="G22" s="101"/>
      <c r="H22" s="85">
        <f>+C22-D22+F22</f>
        <v>0</v>
      </c>
      <c r="I22" s="85"/>
    </row>
    <row r="23" spans="1:9" ht="20.100000000000001" customHeight="1" x14ac:dyDescent="0.25">
      <c r="C23" s="85"/>
      <c r="D23" s="124"/>
      <c r="E23" s="124"/>
      <c r="F23" s="124"/>
      <c r="G23" s="124"/>
      <c r="H23" s="85"/>
      <c r="I23" s="85"/>
    </row>
    <row r="24" spans="1:9" ht="20.100000000000001" customHeight="1" x14ac:dyDescent="0.25">
      <c r="B24" s="13" t="s">
        <v>482</v>
      </c>
      <c r="C24" s="85"/>
      <c r="D24" s="85"/>
      <c r="E24" s="85"/>
      <c r="F24" s="85"/>
      <c r="G24" s="85"/>
      <c r="H24" s="85"/>
      <c r="I24" s="85"/>
    </row>
    <row r="25" spans="1:9" ht="20.100000000000001" customHeight="1" x14ac:dyDescent="0.25">
      <c r="B25" s="36" t="s">
        <v>485</v>
      </c>
      <c r="C25" s="85"/>
      <c r="D25" s="85"/>
      <c r="E25" s="85"/>
      <c r="F25" s="85"/>
      <c r="G25" s="85"/>
      <c r="H25" s="85"/>
      <c r="I25" s="85"/>
    </row>
    <row r="26" spans="1:9" ht="20.100000000000001" customHeight="1" x14ac:dyDescent="0.25">
      <c r="B26" s="112" t="s">
        <v>677</v>
      </c>
      <c r="C26" s="85"/>
      <c r="D26" s="101"/>
      <c r="E26" s="101"/>
      <c r="F26" s="101"/>
      <c r="G26" s="101"/>
      <c r="H26" s="85">
        <f t="shared" ref="H26:H31" si="0">+C26-D26+F26</f>
        <v>0</v>
      </c>
      <c r="I26" s="109" t="s">
        <v>669</v>
      </c>
    </row>
    <row r="27" spans="1:9" ht="20.100000000000001" customHeight="1" x14ac:dyDescent="0.25">
      <c r="B27" s="112" t="s">
        <v>454</v>
      </c>
      <c r="C27" s="85"/>
      <c r="D27" s="101"/>
      <c r="E27" s="101"/>
      <c r="F27" s="101"/>
      <c r="G27" s="101"/>
      <c r="H27" s="85">
        <f t="shared" si="0"/>
        <v>0</v>
      </c>
      <c r="I27" s="109" t="s">
        <v>670</v>
      </c>
    </row>
    <row r="28" spans="1:9" ht="20.100000000000001" customHeight="1" x14ac:dyDescent="0.25">
      <c r="B28" s="112" t="s">
        <v>697</v>
      </c>
      <c r="C28" s="85"/>
      <c r="D28" s="101"/>
      <c r="E28" s="101"/>
      <c r="F28" s="101"/>
      <c r="G28" s="101"/>
      <c r="H28" s="130">
        <f t="shared" si="0"/>
        <v>0</v>
      </c>
      <c r="I28" s="109" t="s">
        <v>698</v>
      </c>
    </row>
    <row r="29" spans="1:9" ht="20.100000000000001" customHeight="1" x14ac:dyDescent="0.25">
      <c r="B29" s="112" t="s">
        <v>696</v>
      </c>
      <c r="C29" s="85"/>
      <c r="D29" s="101"/>
      <c r="E29" s="101"/>
      <c r="F29" s="101"/>
      <c r="G29" s="101"/>
      <c r="H29" s="130">
        <f t="shared" si="0"/>
        <v>0</v>
      </c>
      <c r="I29" s="109" t="s">
        <v>699</v>
      </c>
    </row>
    <row r="30" spans="1:9" ht="20.100000000000001" customHeight="1" x14ac:dyDescent="0.25">
      <c r="B30" s="112" t="s">
        <v>637</v>
      </c>
      <c r="C30" s="85"/>
      <c r="D30" s="101"/>
      <c r="E30" s="101"/>
      <c r="F30" s="101"/>
      <c r="G30" s="101"/>
      <c r="H30" s="85">
        <f t="shared" si="0"/>
        <v>0</v>
      </c>
      <c r="I30" s="109" t="s">
        <v>671</v>
      </c>
    </row>
    <row r="31" spans="1:9" ht="20.100000000000001" customHeight="1" x14ac:dyDescent="0.25">
      <c r="B31" s="112" t="s">
        <v>678</v>
      </c>
      <c r="C31" s="86"/>
      <c r="D31" s="102"/>
      <c r="E31" s="101"/>
      <c r="F31" s="102"/>
      <c r="G31" s="101"/>
      <c r="H31" s="86">
        <f t="shared" si="0"/>
        <v>0</v>
      </c>
      <c r="I31" s="109" t="s">
        <v>672</v>
      </c>
    </row>
    <row r="32" spans="1:9" ht="20.100000000000001" customHeight="1" thickBot="1" x14ac:dyDescent="0.3">
      <c r="B32" s="13" t="s">
        <v>673</v>
      </c>
      <c r="C32" s="87">
        <f>+SUM(C18:C31)</f>
        <v>0</v>
      </c>
      <c r="D32" s="87">
        <f>+SUM(D18:D31)</f>
        <v>0</v>
      </c>
      <c r="E32" s="85"/>
      <c r="F32" s="87">
        <f>+SUM(F18:F31)</f>
        <v>0</v>
      </c>
      <c r="G32" s="85"/>
      <c r="H32" s="87">
        <f>+SUM(H18:H31)</f>
        <v>0</v>
      </c>
      <c r="I32" s="109" t="s">
        <v>674</v>
      </c>
    </row>
    <row r="33" spans="3:9" ht="15.75" thickTop="1" x14ac:dyDescent="0.25">
      <c r="C33" s="85"/>
      <c r="D33" s="85"/>
      <c r="E33" s="85"/>
      <c r="F33" s="85"/>
      <c r="G33" s="85"/>
      <c r="H33" s="85"/>
      <c r="I33" s="104"/>
    </row>
    <row r="34" spans="3:9" x14ac:dyDescent="0.25">
      <c r="C34" s="85"/>
      <c r="D34" s="85"/>
      <c r="E34" s="85"/>
      <c r="F34" s="85"/>
      <c r="G34" s="85"/>
      <c r="H34" s="85"/>
      <c r="I34" s="104"/>
    </row>
    <row r="35" spans="3:9" x14ac:dyDescent="0.25">
      <c r="C35" s="85"/>
      <c r="D35" s="85"/>
      <c r="E35" s="85"/>
      <c r="F35" s="85"/>
      <c r="G35" s="85"/>
      <c r="H35" s="85"/>
    </row>
    <row r="36" spans="3:9" x14ac:dyDescent="0.25">
      <c r="C36" s="85"/>
      <c r="D36" s="85"/>
      <c r="E36" s="85"/>
      <c r="F36" s="85"/>
      <c r="G36" s="85"/>
      <c r="H36" s="85"/>
    </row>
    <row r="37" spans="3:9" x14ac:dyDescent="0.25">
      <c r="C37" s="85"/>
      <c r="D37" s="85"/>
      <c r="E37" s="85"/>
      <c r="F37" s="85"/>
      <c r="G37" s="85"/>
      <c r="H37" s="85"/>
    </row>
    <row r="38" spans="3:9" x14ac:dyDescent="0.25">
      <c r="C38" s="104"/>
      <c r="D38" s="104"/>
      <c r="E38" s="104"/>
      <c r="F38" s="104"/>
      <c r="G38" s="104"/>
      <c r="H38" s="104"/>
    </row>
    <row r="39" spans="3:9" x14ac:dyDescent="0.25">
      <c r="C39" s="104"/>
      <c r="D39" s="104"/>
      <c r="E39" s="104"/>
      <c r="F39" s="104"/>
      <c r="G39" s="104"/>
      <c r="H39" s="104"/>
    </row>
    <row r="40" spans="3:9" x14ac:dyDescent="0.25">
      <c r="C40" s="104"/>
      <c r="D40" s="104"/>
      <c r="E40" s="104"/>
      <c r="F40" s="104"/>
      <c r="G40" s="104"/>
      <c r="H40" s="104"/>
    </row>
    <row r="41" spans="3:9" x14ac:dyDescent="0.25">
      <c r="C41" s="104"/>
      <c r="D41" s="104"/>
      <c r="E41" s="104"/>
      <c r="F41" s="104"/>
      <c r="G41" s="104"/>
      <c r="H41" s="104"/>
    </row>
    <row r="42" spans="3:9" x14ac:dyDescent="0.25">
      <c r="C42" s="104"/>
      <c r="D42" s="104"/>
      <c r="E42" s="104"/>
      <c r="F42" s="104"/>
      <c r="G42" s="104"/>
      <c r="H42" s="104"/>
    </row>
    <row r="43" spans="3:9" x14ac:dyDescent="0.25">
      <c r="C43" s="104"/>
      <c r="D43" s="104"/>
      <c r="E43" s="104"/>
      <c r="F43" s="104"/>
      <c r="G43" s="104"/>
      <c r="H43" s="104"/>
    </row>
    <row r="44" spans="3:9" x14ac:dyDescent="0.25">
      <c r="C44" s="104"/>
      <c r="D44" s="104"/>
      <c r="E44" s="104"/>
      <c r="F44" s="104"/>
      <c r="G44" s="104"/>
      <c r="H44" s="104"/>
    </row>
    <row r="45" spans="3:9" x14ac:dyDescent="0.25">
      <c r="C45" s="104"/>
      <c r="D45" s="104"/>
      <c r="E45" s="104"/>
      <c r="F45" s="104"/>
      <c r="G45" s="104"/>
      <c r="H45" s="104"/>
    </row>
    <row r="46" spans="3:9" x14ac:dyDescent="0.25">
      <c r="C46" s="104"/>
      <c r="D46" s="104"/>
      <c r="E46" s="104"/>
      <c r="F46" s="104"/>
      <c r="G46" s="104"/>
      <c r="H46" s="104"/>
    </row>
    <row r="47" spans="3:9" x14ac:dyDescent="0.25">
      <c r="C47" s="104"/>
      <c r="D47" s="104"/>
      <c r="E47" s="104"/>
      <c r="F47" s="104"/>
      <c r="G47" s="104"/>
      <c r="H47" s="104"/>
    </row>
    <row r="48" spans="3:9" x14ac:dyDescent="0.25">
      <c r="C48" s="104"/>
      <c r="D48" s="104"/>
      <c r="E48" s="104"/>
      <c r="F48" s="104"/>
      <c r="G48" s="104"/>
      <c r="H48" s="104"/>
    </row>
    <row r="49" spans="3:8" x14ac:dyDescent="0.25">
      <c r="C49" s="104"/>
      <c r="D49" s="104"/>
      <c r="E49" s="104"/>
      <c r="F49" s="104"/>
      <c r="G49" s="104"/>
      <c r="H49" s="104"/>
    </row>
    <row r="50" spans="3:8" x14ac:dyDescent="0.25">
      <c r="C50" s="104"/>
      <c r="D50" s="104"/>
      <c r="E50" s="104"/>
      <c r="F50" s="104"/>
      <c r="G50" s="104"/>
      <c r="H50" s="104"/>
    </row>
    <row r="51" spans="3:8" x14ac:dyDescent="0.25">
      <c r="C51" s="104"/>
      <c r="D51" s="104"/>
      <c r="E51" s="104"/>
      <c r="F51" s="104"/>
      <c r="G51" s="104"/>
      <c r="H51" s="104"/>
    </row>
    <row r="52" spans="3:8" x14ac:dyDescent="0.25">
      <c r="C52" s="104"/>
      <c r="D52" s="104"/>
      <c r="E52" s="104"/>
      <c r="F52" s="104"/>
      <c r="G52" s="104"/>
      <c r="H52" s="104"/>
    </row>
    <row r="53" spans="3:8" x14ac:dyDescent="0.25">
      <c r="C53" s="104"/>
      <c r="D53" s="104"/>
      <c r="E53" s="104"/>
      <c r="F53" s="104"/>
      <c r="G53" s="104"/>
      <c r="H53" s="104"/>
    </row>
    <row r="54" spans="3:8" x14ac:dyDescent="0.25">
      <c r="C54" s="104"/>
      <c r="D54" s="104"/>
      <c r="E54" s="104"/>
      <c r="F54" s="104"/>
      <c r="G54" s="104"/>
      <c r="H54" s="104"/>
    </row>
    <row r="55" spans="3:8" x14ac:dyDescent="0.25">
      <c r="C55" s="104"/>
      <c r="D55" s="104"/>
      <c r="E55" s="104"/>
      <c r="F55" s="104"/>
      <c r="G55" s="104"/>
      <c r="H55" s="104"/>
    </row>
    <row r="56" spans="3:8" x14ac:dyDescent="0.25">
      <c r="C56" s="104"/>
      <c r="D56" s="104"/>
      <c r="E56" s="104"/>
      <c r="F56" s="104"/>
      <c r="G56" s="104"/>
      <c r="H56" s="104"/>
    </row>
    <row r="57" spans="3:8" x14ac:dyDescent="0.25">
      <c r="C57" s="104"/>
      <c r="D57" s="104"/>
      <c r="E57" s="104"/>
      <c r="F57" s="104"/>
      <c r="G57" s="104"/>
      <c r="H57" s="104"/>
    </row>
    <row r="58" spans="3:8" x14ac:dyDescent="0.25">
      <c r="C58" s="104"/>
      <c r="D58" s="104"/>
      <c r="E58" s="104"/>
      <c r="F58" s="104"/>
      <c r="G58" s="104"/>
      <c r="H58" s="104"/>
    </row>
    <row r="59" spans="3:8" x14ac:dyDescent="0.25">
      <c r="C59" s="104"/>
      <c r="D59" s="104"/>
      <c r="E59" s="104"/>
      <c r="F59" s="104"/>
      <c r="G59" s="104"/>
      <c r="H59" s="104"/>
    </row>
    <row r="60" spans="3:8" x14ac:dyDescent="0.25">
      <c r="C60" s="104"/>
      <c r="D60" s="104"/>
      <c r="E60" s="104"/>
      <c r="F60" s="104"/>
      <c r="G60" s="104"/>
      <c r="H60" s="104"/>
    </row>
    <row r="61" spans="3:8" x14ac:dyDescent="0.25">
      <c r="C61" s="104"/>
      <c r="D61" s="104"/>
      <c r="E61" s="104"/>
      <c r="F61" s="104"/>
      <c r="G61" s="104"/>
      <c r="H61" s="104"/>
    </row>
    <row r="62" spans="3:8" x14ac:dyDescent="0.25">
      <c r="C62" s="104"/>
      <c r="D62" s="104"/>
      <c r="E62" s="104"/>
      <c r="F62" s="104"/>
      <c r="G62" s="104"/>
      <c r="H62" s="104"/>
    </row>
    <row r="63" spans="3:8" x14ac:dyDescent="0.25">
      <c r="C63" s="104"/>
      <c r="D63" s="104"/>
      <c r="E63" s="104"/>
      <c r="F63" s="104"/>
      <c r="G63" s="104"/>
      <c r="H63" s="104"/>
    </row>
  </sheetData>
  <sheetProtection algorithmName="SHA-512" hashValue="F33ByboWXGe8BNWoAvPH6XMr+u51ghl4TGK64hu3N1Nc7pa1LcxAUflfsDRZRnZ6u8LvXXy/gwyQ6QzCqBtk2w==" saltValue="modafzmF6UdHFuu6OlKN7w==" spinCount="100000" sheet="1" objects="1" scenarios="1" formatCells="0" formatColumns="0" formatRows="0" selectLockedCells="1"/>
  <mergeCells count="5">
    <mergeCell ref="D6:G6"/>
    <mergeCell ref="B4:I4"/>
    <mergeCell ref="B1:I1"/>
    <mergeCell ref="B2:I2"/>
    <mergeCell ref="B3:I3"/>
  </mergeCells>
  <pageMargins left="0.7" right="0.7" top="0.75" bottom="0.75" header="0.3" footer="0.3"/>
  <pageSetup scale="5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100"/>
  <sheetViews>
    <sheetView workbookViewId="0">
      <pane ySplit="7" topLeftCell="A8" activePane="bottomLeft" state="frozen"/>
      <selection pane="bottomLeft" activeCell="C19" sqref="C19"/>
    </sheetView>
  </sheetViews>
  <sheetFormatPr defaultColWidth="9.140625" defaultRowHeight="15" x14ac:dyDescent="0.25"/>
  <cols>
    <col min="1" max="1" width="41.42578125" style="6" bestFit="1" customWidth="1"/>
    <col min="2" max="5" width="17.5703125" style="6" customWidth="1"/>
    <col min="6" max="7" width="9.140625" style="6"/>
    <col min="8" max="8" width="13.42578125" style="6" bestFit="1" customWidth="1"/>
    <col min="9" max="16384" width="9.140625" style="6"/>
  </cols>
  <sheetData>
    <row r="1" spans="1:10" x14ac:dyDescent="0.25">
      <c r="A1" s="285" t="str">
        <f>CONCATENATE("MUNICIPALITY OF"," ",'Start Here'!B2)</f>
        <v>MUNICIPALITY OF ABERDEEN</v>
      </c>
      <c r="B1" s="285"/>
      <c r="C1" s="285"/>
      <c r="D1" s="285"/>
      <c r="E1" s="285"/>
      <c r="F1" s="285"/>
      <c r="G1" s="285"/>
      <c r="H1" s="285"/>
    </row>
    <row r="2" spans="1:10" x14ac:dyDescent="0.25">
      <c r="A2" s="286" t="s">
        <v>700</v>
      </c>
      <c r="B2" s="286"/>
      <c r="C2" s="286"/>
      <c r="D2" s="286"/>
      <c r="E2" s="286"/>
      <c r="F2" s="286"/>
      <c r="G2" s="286"/>
      <c r="H2" s="286"/>
    </row>
    <row r="3" spans="1:10" x14ac:dyDescent="0.25">
      <c r="A3" s="287">
        <f>'Start Here'!B5</f>
        <v>45657</v>
      </c>
      <c r="B3" s="287"/>
      <c r="C3" s="287"/>
      <c r="D3" s="287"/>
      <c r="E3" s="287"/>
      <c r="F3" s="287"/>
      <c r="G3" s="287"/>
      <c r="H3" s="287"/>
    </row>
    <row r="5" spans="1:10" x14ac:dyDescent="0.25">
      <c r="B5" s="78" t="s">
        <v>701</v>
      </c>
      <c r="C5" s="78" t="s">
        <v>702</v>
      </c>
    </row>
    <row r="6" spans="1:10" x14ac:dyDescent="0.25">
      <c r="A6" s="78"/>
      <c r="B6" s="78" t="s">
        <v>703</v>
      </c>
      <c r="C6" s="78" t="s">
        <v>704</v>
      </c>
      <c r="D6" s="78"/>
      <c r="E6" s="78" t="s">
        <v>705</v>
      </c>
      <c r="F6" s="288" t="s">
        <v>706</v>
      </c>
      <c r="G6" s="288"/>
      <c r="H6" s="78" t="s">
        <v>707</v>
      </c>
      <c r="I6" s="78"/>
      <c r="J6" s="78"/>
    </row>
    <row r="7" spans="1:10" x14ac:dyDescent="0.25">
      <c r="A7" s="81" t="s">
        <v>708</v>
      </c>
      <c r="B7" s="81" t="s">
        <v>709</v>
      </c>
      <c r="C7" s="81" t="s">
        <v>709</v>
      </c>
      <c r="D7" s="81" t="s">
        <v>710</v>
      </c>
      <c r="E7" s="81" t="s">
        <v>607</v>
      </c>
      <c r="F7" s="139">
        <v>0.1</v>
      </c>
      <c r="G7" s="139">
        <v>0.05</v>
      </c>
      <c r="H7" s="81" t="s">
        <v>711</v>
      </c>
      <c r="I7" s="78"/>
      <c r="J7" s="78"/>
    </row>
    <row r="8" spans="1:10" x14ac:dyDescent="0.25">
      <c r="F8" s="80"/>
      <c r="G8" s="80"/>
      <c r="H8" s="80"/>
    </row>
    <row r="9" spans="1:10" x14ac:dyDescent="0.25">
      <c r="A9" s="6" t="s">
        <v>712</v>
      </c>
      <c r="B9" s="49"/>
      <c r="C9" s="49"/>
      <c r="D9" s="49"/>
      <c r="E9" s="49"/>
      <c r="F9" s="78" t="s">
        <v>713</v>
      </c>
      <c r="G9" s="78" t="s">
        <v>713</v>
      </c>
      <c r="H9" s="80" t="s">
        <v>714</v>
      </c>
    </row>
    <row r="10" spans="1:10" x14ac:dyDescent="0.25">
      <c r="B10" s="132"/>
      <c r="C10" s="132"/>
      <c r="D10" s="132"/>
      <c r="E10" s="132"/>
      <c r="F10" s="78"/>
      <c r="G10" s="78"/>
      <c r="H10" s="80"/>
    </row>
    <row r="11" spans="1:10" x14ac:dyDescent="0.25">
      <c r="A11" s="6" t="s">
        <v>715</v>
      </c>
      <c r="B11" s="132"/>
      <c r="C11" s="132"/>
      <c r="D11" s="132"/>
      <c r="E11" s="132"/>
      <c r="F11" s="78"/>
      <c r="G11" s="78"/>
      <c r="H11" s="80"/>
    </row>
    <row r="12" spans="1:10" x14ac:dyDescent="0.25">
      <c r="A12" s="51"/>
      <c r="B12" s="49"/>
      <c r="C12" s="49"/>
      <c r="D12" s="49"/>
      <c r="E12" s="49"/>
      <c r="F12" s="78" t="str">
        <f t="shared" ref="F12:F21" si="0">IF(OR(B12&gt;B$44,C12&gt;C$44,D12&gt;D$44,E12&gt;E$44),"Yes","No")</f>
        <v>No</v>
      </c>
      <c r="G12" s="78" t="str">
        <f t="shared" ref="G12:G21" si="1">IF(OR(B12&gt;B$62,C12&gt;C$62,D12&gt;D$62,E12&gt;E$62),"Yes","No")</f>
        <v>No</v>
      </c>
      <c r="H12" s="78" t="str">
        <f t="shared" ref="H12:H21" si="2">IF(OR(AND(B12&gt;B$44,B12&gt;B$62),AND(C12&gt;C$44,C12&gt;C$62),AND(D12&gt;D$44,D12&gt;D$62),AND(E12&gt;E$44,E12&gt;E$62)),"YES","NO")</f>
        <v>NO</v>
      </c>
      <c r="J12" s="78"/>
    </row>
    <row r="13" spans="1:10" x14ac:dyDescent="0.25">
      <c r="A13" s="51"/>
      <c r="B13" s="49"/>
      <c r="C13" s="49"/>
      <c r="D13" s="49"/>
      <c r="E13" s="49"/>
      <c r="F13" s="213" t="str">
        <f t="shared" si="0"/>
        <v>No</v>
      </c>
      <c r="G13" s="213" t="str">
        <f t="shared" si="1"/>
        <v>No</v>
      </c>
      <c r="H13" s="213" t="str">
        <f t="shared" si="2"/>
        <v>NO</v>
      </c>
      <c r="J13" s="213"/>
    </row>
    <row r="14" spans="1:10" x14ac:dyDescent="0.25">
      <c r="A14" s="51"/>
      <c r="B14" s="49"/>
      <c r="C14" s="49"/>
      <c r="D14" s="49"/>
      <c r="E14" s="49"/>
      <c r="F14" s="213" t="str">
        <f t="shared" si="0"/>
        <v>No</v>
      </c>
      <c r="G14" s="213" t="str">
        <f t="shared" si="1"/>
        <v>No</v>
      </c>
      <c r="H14" s="213" t="str">
        <f t="shared" si="2"/>
        <v>NO</v>
      </c>
      <c r="J14" s="213"/>
    </row>
    <row r="15" spans="1:10" x14ac:dyDescent="0.25">
      <c r="A15" s="51"/>
      <c r="B15" s="49"/>
      <c r="C15" s="49"/>
      <c r="D15" s="49"/>
      <c r="E15" s="49"/>
      <c r="F15" s="213" t="str">
        <f t="shared" si="0"/>
        <v>No</v>
      </c>
      <c r="G15" s="213" t="str">
        <f t="shared" si="1"/>
        <v>No</v>
      </c>
      <c r="H15" s="213" t="str">
        <f t="shared" si="2"/>
        <v>NO</v>
      </c>
      <c r="J15" s="213"/>
    </row>
    <row r="16" spans="1:10" x14ac:dyDescent="0.25">
      <c r="A16" s="51"/>
      <c r="B16" s="49"/>
      <c r="C16" s="49"/>
      <c r="D16" s="49"/>
      <c r="E16" s="49"/>
      <c r="F16" s="207" t="str">
        <f t="shared" si="0"/>
        <v>No</v>
      </c>
      <c r="G16" s="207" t="str">
        <f t="shared" si="1"/>
        <v>No</v>
      </c>
      <c r="H16" s="207" t="str">
        <f t="shared" si="2"/>
        <v>NO</v>
      </c>
      <c r="J16" s="207"/>
    </row>
    <row r="17" spans="1:10" x14ac:dyDescent="0.25">
      <c r="A17" s="51"/>
      <c r="B17" s="49"/>
      <c r="C17" s="49"/>
      <c r="D17" s="49"/>
      <c r="E17" s="49"/>
      <c r="F17" s="207" t="str">
        <f t="shared" si="0"/>
        <v>No</v>
      </c>
      <c r="G17" s="207" t="str">
        <f t="shared" si="1"/>
        <v>No</v>
      </c>
      <c r="H17" s="207" t="str">
        <f t="shared" si="2"/>
        <v>NO</v>
      </c>
      <c r="J17" s="207"/>
    </row>
    <row r="18" spans="1:10" x14ac:dyDescent="0.25">
      <c r="A18" s="51"/>
      <c r="B18" s="49"/>
      <c r="C18" s="49"/>
      <c r="D18" s="49"/>
      <c r="E18" s="49"/>
      <c r="F18" s="207" t="str">
        <f t="shared" si="0"/>
        <v>No</v>
      </c>
      <c r="G18" s="207" t="str">
        <f t="shared" si="1"/>
        <v>No</v>
      </c>
      <c r="H18" s="207" t="str">
        <f t="shared" si="2"/>
        <v>NO</v>
      </c>
      <c r="J18" s="207"/>
    </row>
    <row r="19" spans="1:10" x14ac:dyDescent="0.25">
      <c r="A19" s="51"/>
      <c r="B19" s="49"/>
      <c r="C19" s="49"/>
      <c r="D19" s="49"/>
      <c r="E19" s="49"/>
      <c r="F19" s="207" t="str">
        <f t="shared" si="0"/>
        <v>No</v>
      </c>
      <c r="G19" s="207" t="str">
        <f t="shared" si="1"/>
        <v>No</v>
      </c>
      <c r="H19" s="207" t="str">
        <f t="shared" si="2"/>
        <v>NO</v>
      </c>
      <c r="J19" s="207"/>
    </row>
    <row r="20" spans="1:10" x14ac:dyDescent="0.25">
      <c r="A20" s="51"/>
      <c r="B20" s="49"/>
      <c r="C20" s="49"/>
      <c r="D20" s="49"/>
      <c r="E20" s="49"/>
      <c r="F20" s="78" t="str">
        <f t="shared" si="0"/>
        <v>No</v>
      </c>
      <c r="G20" s="78" t="str">
        <f t="shared" si="1"/>
        <v>No</v>
      </c>
      <c r="H20" s="78" t="str">
        <f t="shared" si="2"/>
        <v>NO</v>
      </c>
    </row>
    <row r="21" spans="1:10" x14ac:dyDescent="0.25">
      <c r="A21" s="51"/>
      <c r="B21" s="49"/>
      <c r="C21" s="49"/>
      <c r="D21" s="49"/>
      <c r="E21" s="49"/>
      <c r="F21" s="78" t="str">
        <f t="shared" si="0"/>
        <v>No</v>
      </c>
      <c r="G21" s="78" t="str">
        <f t="shared" si="1"/>
        <v>No</v>
      </c>
      <c r="H21" s="78" t="str">
        <f t="shared" si="2"/>
        <v>NO</v>
      </c>
    </row>
    <row r="22" spans="1:10" x14ac:dyDescent="0.25">
      <c r="B22" s="132"/>
      <c r="C22" s="132"/>
      <c r="D22" s="132"/>
      <c r="E22" s="132"/>
      <c r="F22" s="78"/>
      <c r="G22" s="78"/>
      <c r="H22" s="78"/>
    </row>
    <row r="23" spans="1:10" x14ac:dyDescent="0.25">
      <c r="B23" s="132"/>
      <c r="C23" s="132"/>
      <c r="D23" s="132"/>
      <c r="E23" s="132"/>
      <c r="F23" s="78"/>
      <c r="G23" s="78"/>
      <c r="H23" s="78"/>
    </row>
    <row r="24" spans="1:10" x14ac:dyDescent="0.25">
      <c r="A24" s="6" t="s">
        <v>716</v>
      </c>
      <c r="B24" s="49"/>
      <c r="C24" s="49"/>
      <c r="D24" s="49"/>
      <c r="E24" s="49"/>
      <c r="F24" s="78" t="str">
        <f>IF(OR(B24&gt;B$44,C24&gt;C$44,D24&gt;D$44,E24&gt;E$44),"Yes","No")</f>
        <v>No</v>
      </c>
      <c r="G24" s="78" t="str">
        <f>IF(OR(B24&gt;B$62,C24&gt;C$62,D24&gt;D$62,E24&gt;E$62),"Yes","No")</f>
        <v>No</v>
      </c>
      <c r="H24" s="78" t="str">
        <f>IF(OR(AND(B24&gt;B$44,B24&gt;B$62),AND(C24&gt;C$44,C24&gt;C$62),AND(D24&gt;D$44,D24&gt;D$62),AND(E24&gt;E$44,E24&gt;E$62)),"YES","NO")</f>
        <v>NO</v>
      </c>
    </row>
    <row r="25" spans="1:10" x14ac:dyDescent="0.25">
      <c r="B25" s="10"/>
      <c r="C25" s="10"/>
      <c r="D25" s="10"/>
      <c r="E25" s="10"/>
      <c r="F25" s="78"/>
      <c r="G25" s="78"/>
      <c r="H25" s="80"/>
    </row>
    <row r="26" spans="1:10" x14ac:dyDescent="0.25">
      <c r="A26" s="6" t="s">
        <v>940</v>
      </c>
      <c r="B26" s="126"/>
      <c r="C26" s="126"/>
      <c r="D26" s="126"/>
      <c r="E26" s="126"/>
      <c r="F26" s="78"/>
      <c r="G26" s="78"/>
      <c r="H26" s="78"/>
    </row>
    <row r="27" spans="1:10" x14ac:dyDescent="0.25">
      <c r="A27" s="51"/>
      <c r="B27" s="49"/>
      <c r="C27" s="49"/>
      <c r="D27" s="49"/>
      <c r="E27" s="49"/>
      <c r="F27" s="213" t="str">
        <f t="shared" ref="F27:F33" si="3">IF(OR(B27&gt;B$44,C27&gt;C$44,D27&gt;D$44,E27&gt;E$44),"Yes","No")</f>
        <v>No</v>
      </c>
      <c r="G27" s="213" t="str">
        <f t="shared" ref="G27:G33" si="4">IF(OR(B27&gt;B$62,C27&gt;C$62,D27&gt;D$62,E27&gt;E$62),"Yes","No")</f>
        <v>No</v>
      </c>
      <c r="H27" s="213" t="str">
        <f t="shared" ref="H27:H33" si="5">IF(OR(AND(B27&gt;B$44,B27&gt;B$62),AND(C27&gt;C$44,C27&gt;C$62),AND(D27&gt;D$44,D27&gt;D$62),AND(E27&gt;E$44,E27&gt;E$62)),"YES","NO")</f>
        <v>NO</v>
      </c>
    </row>
    <row r="28" spans="1:10" x14ac:dyDescent="0.25">
      <c r="A28" s="51"/>
      <c r="B28" s="49"/>
      <c r="C28" s="49"/>
      <c r="D28" s="49"/>
      <c r="E28" s="49"/>
      <c r="F28" s="213" t="str">
        <f t="shared" si="3"/>
        <v>No</v>
      </c>
      <c r="G28" s="213" t="str">
        <f t="shared" si="4"/>
        <v>No</v>
      </c>
      <c r="H28" s="213" t="str">
        <f t="shared" si="5"/>
        <v>NO</v>
      </c>
    </row>
    <row r="29" spans="1:10" x14ac:dyDescent="0.25">
      <c r="A29" s="51"/>
      <c r="B29" s="49"/>
      <c r="C29" s="49"/>
      <c r="D29" s="49"/>
      <c r="E29" s="49"/>
      <c r="F29" s="213" t="str">
        <f t="shared" si="3"/>
        <v>No</v>
      </c>
      <c r="G29" s="213" t="str">
        <f t="shared" si="4"/>
        <v>No</v>
      </c>
      <c r="H29" s="213" t="str">
        <f t="shared" si="5"/>
        <v>NO</v>
      </c>
    </row>
    <row r="30" spans="1:10" x14ac:dyDescent="0.25">
      <c r="A30" s="51"/>
      <c r="B30" s="49"/>
      <c r="C30" s="49"/>
      <c r="D30" s="49"/>
      <c r="E30" s="49"/>
      <c r="F30" s="213" t="str">
        <f t="shared" si="3"/>
        <v>No</v>
      </c>
      <c r="G30" s="213" t="str">
        <f t="shared" si="4"/>
        <v>No</v>
      </c>
      <c r="H30" s="213" t="str">
        <f t="shared" si="5"/>
        <v>NO</v>
      </c>
    </row>
    <row r="31" spans="1:10" x14ac:dyDescent="0.25">
      <c r="A31" s="51"/>
      <c r="B31" s="49"/>
      <c r="C31" s="49"/>
      <c r="D31" s="49"/>
      <c r="E31" s="49"/>
      <c r="F31" s="213" t="str">
        <f t="shared" si="3"/>
        <v>No</v>
      </c>
      <c r="G31" s="213" t="str">
        <f t="shared" si="4"/>
        <v>No</v>
      </c>
      <c r="H31" s="213" t="str">
        <f t="shared" si="5"/>
        <v>NO</v>
      </c>
    </row>
    <row r="32" spans="1:10" x14ac:dyDescent="0.25">
      <c r="A32" s="51"/>
      <c r="B32" s="49"/>
      <c r="C32" s="49"/>
      <c r="D32" s="49"/>
      <c r="E32" s="49"/>
      <c r="F32" s="213" t="str">
        <f t="shared" si="3"/>
        <v>No</v>
      </c>
      <c r="G32" s="213" t="str">
        <f t="shared" si="4"/>
        <v>No</v>
      </c>
      <c r="H32" s="213" t="str">
        <f t="shared" si="5"/>
        <v>NO</v>
      </c>
    </row>
    <row r="33" spans="1:8" x14ac:dyDescent="0.25">
      <c r="A33" s="51"/>
      <c r="B33" s="49"/>
      <c r="C33" s="49"/>
      <c r="D33" s="49"/>
      <c r="E33" s="49"/>
      <c r="F33" s="213" t="str">
        <f t="shared" si="3"/>
        <v>No</v>
      </c>
      <c r="G33" s="213" t="str">
        <f t="shared" si="4"/>
        <v>No</v>
      </c>
      <c r="H33" s="213" t="str">
        <f t="shared" si="5"/>
        <v>NO</v>
      </c>
    </row>
    <row r="34" spans="1:8" x14ac:dyDescent="0.25">
      <c r="B34" s="10"/>
      <c r="C34" s="10"/>
      <c r="D34" s="10"/>
      <c r="E34" s="10"/>
      <c r="F34" s="78"/>
      <c r="G34" s="78"/>
      <c r="H34" s="80"/>
    </row>
    <row r="35" spans="1:8" x14ac:dyDescent="0.25">
      <c r="A35" s="6" t="s">
        <v>941</v>
      </c>
      <c r="B35" s="126"/>
      <c r="C35" s="126"/>
      <c r="D35" s="126"/>
      <c r="E35" s="126"/>
      <c r="F35" s="78"/>
      <c r="G35" s="78"/>
      <c r="H35" s="78"/>
    </row>
    <row r="36" spans="1:8" x14ac:dyDescent="0.25">
      <c r="A36" s="215"/>
      <c r="B36" s="214"/>
      <c r="C36" s="68"/>
      <c r="D36" s="68"/>
      <c r="E36" s="68"/>
      <c r="F36" s="213" t="str">
        <f>IF(OR(B36&gt;B$44,C36&gt;C$44,D36&gt;D$44,E36&gt;E$44),"Yes","No")</f>
        <v>No</v>
      </c>
      <c r="G36" s="213" t="str">
        <f>IF(OR(B36&gt;B$62,C36&gt;C$62,D36&gt;D$62,E36&gt;E$62),"Yes","No")</f>
        <v>No</v>
      </c>
      <c r="H36" s="213" t="str">
        <f>IF(OR(AND(B36&gt;B$44,B36&gt;B$62),AND(C36&gt;C$44,C36&gt;C$62),AND(D36&gt;D$44,D36&gt;D$62),AND(E36&gt;E$44,E36&gt;E$62)),"YES","NO")</f>
        <v>NO</v>
      </c>
    </row>
    <row r="37" spans="1:8" x14ac:dyDescent="0.25">
      <c r="A37" s="215"/>
      <c r="B37" s="214"/>
      <c r="C37" s="68"/>
      <c r="D37" s="68"/>
      <c r="E37" s="68"/>
      <c r="F37" s="213" t="str">
        <f>IF(OR(B37&gt;B$44,C37&gt;C$44,D37&gt;D$44,E37&gt;E$44),"Yes","No")</f>
        <v>No</v>
      </c>
      <c r="G37" s="213" t="str">
        <f>IF(OR(B37&gt;B$62,C37&gt;C$62,D37&gt;D$62,E37&gt;E$62),"Yes","No")</f>
        <v>No</v>
      </c>
      <c r="H37" s="213" t="str">
        <f>IF(OR(AND(B37&gt;B$44,B37&gt;B$62),AND(C37&gt;C$44,C37&gt;C$62),AND(D37&gt;D$44,D37&gt;D$62),AND(E37&gt;E$44,E37&gt;E$62)),"YES","NO")</f>
        <v>NO</v>
      </c>
    </row>
    <row r="38" spans="1:8" x14ac:dyDescent="0.25">
      <c r="A38" s="215"/>
      <c r="B38" s="214"/>
      <c r="C38" s="68"/>
      <c r="D38" s="68"/>
      <c r="E38" s="68"/>
      <c r="F38" s="213" t="str">
        <f>IF(OR(B38&gt;B$44,C38&gt;C$44,D38&gt;D$44,E38&gt;E$44),"Yes","No")</f>
        <v>No</v>
      </c>
      <c r="G38" s="213" t="str">
        <f>IF(OR(B38&gt;B$62,C38&gt;C$62,D38&gt;D$62,E38&gt;E$62),"Yes","No")</f>
        <v>No</v>
      </c>
      <c r="H38" s="213" t="str">
        <f>IF(OR(AND(B38&gt;B$44,B38&gt;B$62),AND(C38&gt;C$44,C38&gt;C$62),AND(D38&gt;D$44,D38&gt;D$62),AND(E38&gt;E$44,E38&gt;E$62)),"YES","NO")</f>
        <v>NO</v>
      </c>
    </row>
    <row r="39" spans="1:8" x14ac:dyDescent="0.25">
      <c r="A39" s="215"/>
      <c r="B39" s="214"/>
      <c r="C39" s="68"/>
      <c r="D39" s="68"/>
      <c r="E39" s="68"/>
      <c r="F39" s="213" t="str">
        <f>IF(OR(B39&gt;B$44,C39&gt;C$44,D39&gt;D$44,E39&gt;E$44),"Yes","No")</f>
        <v>No</v>
      </c>
      <c r="G39" s="213" t="str">
        <f>IF(OR(B39&gt;B$62,C39&gt;C$62,D39&gt;D$62,E39&gt;E$62),"Yes","No")</f>
        <v>No</v>
      </c>
      <c r="H39" s="213" t="str">
        <f>IF(OR(AND(B39&gt;B$44,B39&gt;B$62),AND(C39&gt;C$44,C39&gt;C$62),AND(D39&gt;D$44,D39&gt;D$62),AND(E39&gt;E$44,E39&gt;E$62)),"YES","NO")</f>
        <v>NO</v>
      </c>
    </row>
    <row r="40" spans="1:8" x14ac:dyDescent="0.25">
      <c r="A40" s="215"/>
      <c r="B40" s="214"/>
      <c r="C40" s="68"/>
      <c r="D40" s="68"/>
      <c r="E40" s="68"/>
      <c r="F40" s="213" t="str">
        <f>IF(OR(B40&gt;B$44,C40&gt;C$44,D40&gt;D$44,E40&gt;E$44),"Yes","No")</f>
        <v>No</v>
      </c>
      <c r="G40" s="213" t="str">
        <f>IF(OR(B40&gt;B$62,C40&gt;C$62,D40&gt;D$62,E40&gt;E$62),"Yes","No")</f>
        <v>No</v>
      </c>
      <c r="H40" s="213" t="str">
        <f>IF(OR(AND(B40&gt;B$44,B40&gt;B$62),AND(C40&gt;C$44,C40&gt;C$62),AND(D40&gt;D$44,D40&gt;D$62),AND(E40&gt;E$44,E40&gt;E$62)),"YES","NO")</f>
        <v>NO</v>
      </c>
    </row>
    <row r="41" spans="1:8" x14ac:dyDescent="0.25">
      <c r="B41" s="9"/>
      <c r="C41" s="9"/>
      <c r="D41" s="9"/>
      <c r="E41" s="9"/>
      <c r="F41" s="78"/>
      <c r="G41" s="78"/>
      <c r="H41" s="80"/>
    </row>
    <row r="42" spans="1:8" ht="15.75" thickBot="1" x14ac:dyDescent="0.3">
      <c r="A42" s="6" t="s">
        <v>717</v>
      </c>
      <c r="B42" s="12">
        <f>SUM(B9:B41)</f>
        <v>0</v>
      </c>
      <c r="C42" s="12">
        <f>SUM(C9:C41)</f>
        <v>0</v>
      </c>
      <c r="D42" s="12">
        <f>SUM(D9:D41)</f>
        <v>0</v>
      </c>
      <c r="E42" s="12">
        <f>SUM(E9:E41)</f>
        <v>0</v>
      </c>
      <c r="F42" s="78"/>
      <c r="G42" s="78"/>
      <c r="H42" s="80"/>
    </row>
    <row r="43" spans="1:8" ht="15.75" thickTop="1" x14ac:dyDescent="0.25">
      <c r="A43" s="133"/>
      <c r="B43" s="141"/>
      <c r="C43" s="141"/>
      <c r="D43" s="141"/>
      <c r="E43" s="141"/>
      <c r="F43" s="140"/>
      <c r="G43" s="140"/>
      <c r="H43" s="135"/>
    </row>
    <row r="44" spans="1:8" ht="15.75" thickBot="1" x14ac:dyDescent="0.3">
      <c r="A44" s="6" t="s">
        <v>718</v>
      </c>
      <c r="B44" s="12">
        <f>ROUND(B42*0.1,2)</f>
        <v>0</v>
      </c>
      <c r="C44" s="12">
        <f>ROUND(C42*0.1,2)</f>
        <v>0</v>
      </c>
      <c r="D44" s="12">
        <f>ROUND(D42*0.1,2)</f>
        <v>0</v>
      </c>
      <c r="E44" s="12">
        <f>ROUND(E42*0.1,2)</f>
        <v>0</v>
      </c>
      <c r="F44" s="78"/>
      <c r="G44" s="78"/>
      <c r="H44" s="80"/>
    </row>
    <row r="45" spans="1:8" ht="15.75" thickTop="1" x14ac:dyDescent="0.25">
      <c r="A45" s="133"/>
      <c r="B45" s="141"/>
      <c r="C45" s="141"/>
      <c r="D45" s="141"/>
      <c r="E45" s="141"/>
      <c r="F45" s="140"/>
      <c r="G45" s="140"/>
      <c r="H45" s="135"/>
    </row>
    <row r="46" spans="1:8" x14ac:dyDescent="0.25">
      <c r="A46" s="6" t="s">
        <v>719</v>
      </c>
      <c r="B46" s="10"/>
      <c r="C46" s="10"/>
      <c r="D46" s="10"/>
      <c r="E46" s="10"/>
      <c r="F46" s="78"/>
      <c r="G46" s="78"/>
      <c r="H46" s="80"/>
    </row>
    <row r="47" spans="1:8" x14ac:dyDescent="0.25">
      <c r="A47" s="51"/>
      <c r="B47" s="49"/>
      <c r="C47" s="49"/>
      <c r="D47" s="49"/>
      <c r="E47" s="49"/>
      <c r="F47" s="78" t="str">
        <f t="shared" ref="F47:F54" si="6">IF(OR(B47&gt;B$58,C47&gt;C$58,D47&gt;D$58,E47&gt;E$58),"Yes","No")</f>
        <v>No</v>
      </c>
      <c r="G47" s="78" t="str">
        <f t="shared" ref="G47:G54" si="7">IF(OR(B47&gt;B$62,C47&gt;C$62,D47&gt;D$62,E47&gt;E$62),"Yes","No")</f>
        <v>No</v>
      </c>
      <c r="H47" s="78" t="str">
        <f t="shared" ref="H47:H54" si="8">IF(OR(AND(B47&gt;B$58,B47&gt;B$62),AND(C47&gt;C$58,C47&gt;C$62),AND(D47&gt;D$58,D47&gt;D$62),AND(E47&gt;E$58,E47&gt;E$62)),"YES","NO")</f>
        <v>NO</v>
      </c>
    </row>
    <row r="48" spans="1:8" x14ac:dyDescent="0.25">
      <c r="A48" s="51"/>
      <c r="B48" s="49"/>
      <c r="C48" s="49"/>
      <c r="D48" s="49"/>
      <c r="E48" s="49"/>
      <c r="F48" s="207" t="str">
        <f t="shared" si="6"/>
        <v>No</v>
      </c>
      <c r="G48" s="207" t="str">
        <f t="shared" si="7"/>
        <v>No</v>
      </c>
      <c r="H48" s="207" t="str">
        <f t="shared" si="8"/>
        <v>NO</v>
      </c>
    </row>
    <row r="49" spans="1:8" x14ac:dyDescent="0.25">
      <c r="A49" s="51"/>
      <c r="B49" s="49"/>
      <c r="C49" s="49"/>
      <c r="D49" s="49"/>
      <c r="E49" s="49"/>
      <c r="F49" s="213" t="str">
        <f t="shared" si="6"/>
        <v>No</v>
      </c>
      <c r="G49" s="213" t="str">
        <f t="shared" si="7"/>
        <v>No</v>
      </c>
      <c r="H49" s="213" t="str">
        <f t="shared" si="8"/>
        <v>NO</v>
      </c>
    </row>
    <row r="50" spans="1:8" x14ac:dyDescent="0.25">
      <c r="A50" s="51"/>
      <c r="B50" s="49"/>
      <c r="C50" s="49"/>
      <c r="D50" s="49"/>
      <c r="E50" s="49"/>
      <c r="F50" s="213" t="str">
        <f t="shared" si="6"/>
        <v>No</v>
      </c>
      <c r="G50" s="213" t="str">
        <f t="shared" si="7"/>
        <v>No</v>
      </c>
      <c r="H50" s="213" t="str">
        <f t="shared" si="8"/>
        <v>NO</v>
      </c>
    </row>
    <row r="51" spans="1:8" x14ac:dyDescent="0.25">
      <c r="A51" s="51"/>
      <c r="B51" s="49"/>
      <c r="C51" s="49"/>
      <c r="D51" s="49"/>
      <c r="E51" s="49"/>
      <c r="F51" s="207" t="str">
        <f t="shared" si="6"/>
        <v>No</v>
      </c>
      <c r="G51" s="207" t="str">
        <f t="shared" si="7"/>
        <v>No</v>
      </c>
      <c r="H51" s="207" t="str">
        <f t="shared" si="8"/>
        <v>NO</v>
      </c>
    </row>
    <row r="52" spans="1:8" x14ac:dyDescent="0.25">
      <c r="A52" s="51"/>
      <c r="B52" s="49"/>
      <c r="C52" s="49"/>
      <c r="D52" s="49"/>
      <c r="E52" s="49"/>
      <c r="F52" s="207" t="str">
        <f t="shared" si="6"/>
        <v>No</v>
      </c>
      <c r="G52" s="207" t="str">
        <f t="shared" si="7"/>
        <v>No</v>
      </c>
      <c r="H52" s="207" t="str">
        <f t="shared" si="8"/>
        <v>NO</v>
      </c>
    </row>
    <row r="53" spans="1:8" x14ac:dyDescent="0.25">
      <c r="A53" s="51"/>
      <c r="B53" s="49"/>
      <c r="C53" s="49"/>
      <c r="D53" s="49"/>
      <c r="E53" s="49"/>
      <c r="F53" s="207" t="str">
        <f t="shared" si="6"/>
        <v>No</v>
      </c>
      <c r="G53" s="207" t="str">
        <f t="shared" si="7"/>
        <v>No</v>
      </c>
      <c r="H53" s="207" t="str">
        <f t="shared" si="8"/>
        <v>NO</v>
      </c>
    </row>
    <row r="54" spans="1:8" x14ac:dyDescent="0.25">
      <c r="A54" s="51"/>
      <c r="B54" s="49"/>
      <c r="C54" s="49"/>
      <c r="D54" s="49"/>
      <c r="E54" s="49"/>
      <c r="F54" s="78" t="str">
        <f t="shared" si="6"/>
        <v>No</v>
      </c>
      <c r="G54" s="78" t="str">
        <f t="shared" si="7"/>
        <v>No</v>
      </c>
      <c r="H54" s="78" t="str">
        <f t="shared" si="8"/>
        <v>NO</v>
      </c>
    </row>
    <row r="55" spans="1:8" x14ac:dyDescent="0.25">
      <c r="B55" s="9"/>
      <c r="C55" s="9"/>
      <c r="D55" s="9"/>
      <c r="E55" s="9"/>
      <c r="F55" s="78"/>
      <c r="G55" s="78"/>
      <c r="H55" s="78"/>
    </row>
    <row r="56" spans="1:8" ht="15.75" thickBot="1" x14ac:dyDescent="0.3">
      <c r="A56" s="6" t="s">
        <v>720</v>
      </c>
      <c r="B56" s="12">
        <f>SUM(B46:B55)</f>
        <v>0</v>
      </c>
      <c r="C56" s="12">
        <f>SUM(C46:C55)</f>
        <v>0</v>
      </c>
      <c r="D56" s="12">
        <f>SUM(D46:D55)</f>
        <v>0</v>
      </c>
      <c r="E56" s="12">
        <f>SUM(E46:E55)</f>
        <v>0</v>
      </c>
      <c r="F56" s="78"/>
      <c r="G56" s="78"/>
      <c r="H56" s="78"/>
    </row>
    <row r="57" spans="1:8" ht="15.75" thickTop="1" x14ac:dyDescent="0.25">
      <c r="A57" s="133"/>
      <c r="B57" s="141"/>
      <c r="C57" s="141"/>
      <c r="D57" s="141"/>
      <c r="E57" s="141"/>
      <c r="F57" s="140"/>
      <c r="G57" s="140"/>
      <c r="H57" s="135"/>
    </row>
    <row r="58" spans="1:8" ht="15.75" thickBot="1" x14ac:dyDescent="0.3">
      <c r="A58" s="6" t="s">
        <v>721</v>
      </c>
      <c r="B58" s="12">
        <f>ROUND(B56*0.1,2)</f>
        <v>0</v>
      </c>
      <c r="C58" s="12">
        <f>ROUND(C56*0.1,2)</f>
        <v>0</v>
      </c>
      <c r="D58" s="12">
        <f>ROUND(D56*0.1,2)</f>
        <v>0</v>
      </c>
      <c r="E58" s="12">
        <f>ROUND(E56*0.1,2)</f>
        <v>0</v>
      </c>
      <c r="F58" s="78"/>
      <c r="G58" s="78"/>
      <c r="H58" s="80"/>
    </row>
    <row r="59" spans="1:8" ht="15.75" thickTop="1" x14ac:dyDescent="0.25">
      <c r="A59" s="133"/>
      <c r="B59" s="187"/>
      <c r="C59" s="187"/>
      <c r="D59" s="187"/>
      <c r="E59" s="187"/>
      <c r="F59" s="140"/>
      <c r="G59" s="140"/>
      <c r="H59" s="135"/>
    </row>
    <row r="60" spans="1:8" s="133" customFormat="1" ht="15.75" thickBot="1" x14ac:dyDescent="0.3">
      <c r="A60" s="133" t="s">
        <v>722</v>
      </c>
      <c r="B60" s="134">
        <f>SUM(B42+B56)</f>
        <v>0</v>
      </c>
      <c r="C60" s="134">
        <f>SUM(C42+C56)</f>
        <v>0</v>
      </c>
      <c r="D60" s="134">
        <f>SUM(D42+D56)</f>
        <v>0</v>
      </c>
      <c r="E60" s="134">
        <f>SUM(E42+E56)</f>
        <v>0</v>
      </c>
      <c r="F60" s="140"/>
      <c r="G60" s="140"/>
      <c r="H60" s="135"/>
    </row>
    <row r="61" spans="1:8" s="133" customFormat="1" ht="15.75" thickTop="1" x14ac:dyDescent="0.25">
      <c r="B61" s="141"/>
      <c r="C61" s="141"/>
      <c r="D61" s="141"/>
      <c r="E61" s="141"/>
      <c r="F61" s="140"/>
      <c r="G61" s="140"/>
      <c r="H61" s="135"/>
    </row>
    <row r="62" spans="1:8" ht="15.75" thickBot="1" x14ac:dyDescent="0.3">
      <c r="A62" s="6" t="s">
        <v>723</v>
      </c>
      <c r="B62" s="12">
        <f>ROUND(B60*0.05,2)</f>
        <v>0</v>
      </c>
      <c r="C62" s="12">
        <f>ROUND(C60*0.05,2)</f>
        <v>0</v>
      </c>
      <c r="D62" s="12">
        <f>ROUND(D60*0.05,2)</f>
        <v>0</v>
      </c>
      <c r="E62" s="12">
        <f>ROUND(E60*0.05,2)</f>
        <v>0</v>
      </c>
      <c r="F62" s="78"/>
      <c r="G62" s="78"/>
      <c r="H62" s="80"/>
    </row>
    <row r="63" spans="1:8" ht="15.75" thickTop="1" x14ac:dyDescent="0.25">
      <c r="A63" s="133"/>
      <c r="B63" s="141"/>
      <c r="C63" s="141"/>
      <c r="D63" s="141"/>
      <c r="E63" s="141"/>
      <c r="F63" s="140"/>
      <c r="G63" s="140"/>
      <c r="H63" s="135"/>
    </row>
    <row r="64" spans="1:8" x14ac:dyDescent="0.25">
      <c r="B64" s="136"/>
      <c r="C64" s="136"/>
      <c r="D64" s="136"/>
      <c r="E64" s="136"/>
      <c r="F64" s="80"/>
      <c r="G64" s="80"/>
      <c r="H64" s="80"/>
    </row>
    <row r="65" spans="1:8" x14ac:dyDescent="0.25">
      <c r="A65" s="6" t="s">
        <v>724</v>
      </c>
      <c r="B65" s="137"/>
      <c r="C65" s="137"/>
      <c r="D65" s="137"/>
      <c r="E65" s="137"/>
      <c r="F65" s="80"/>
      <c r="G65" s="80"/>
      <c r="H65" s="80"/>
    </row>
    <row r="66" spans="1:8" x14ac:dyDescent="0.25">
      <c r="A66" s="6" t="s">
        <v>725</v>
      </c>
      <c r="B66" s="137"/>
      <c r="C66" s="137"/>
      <c r="D66" s="137"/>
      <c r="E66" s="137"/>
      <c r="F66" s="80"/>
      <c r="G66" s="80"/>
      <c r="H66" s="80"/>
    </row>
    <row r="67" spans="1:8" x14ac:dyDescent="0.25">
      <c r="A67" s="15" t="s">
        <v>726</v>
      </c>
      <c r="B67" s="138"/>
      <c r="C67" s="137"/>
      <c r="D67" s="137"/>
      <c r="E67" s="137"/>
      <c r="F67" s="80"/>
      <c r="G67" s="80"/>
      <c r="H67" s="80"/>
    </row>
    <row r="68" spans="1:8" x14ac:dyDescent="0.25">
      <c r="A68" s="6" t="s">
        <v>727</v>
      </c>
      <c r="B68" s="137"/>
      <c r="C68" s="137"/>
      <c r="D68" s="137"/>
      <c r="E68" s="137"/>
      <c r="F68" s="80"/>
      <c r="G68" s="80"/>
      <c r="H68" s="80"/>
    </row>
    <row r="69" spans="1:8" x14ac:dyDescent="0.25">
      <c r="A69" s="6" t="s">
        <v>730</v>
      </c>
      <c r="B69" s="137"/>
      <c r="C69" s="137"/>
      <c r="D69" s="137"/>
      <c r="E69" s="137"/>
      <c r="F69" s="80"/>
      <c r="G69" s="80"/>
      <c r="H69" s="80"/>
    </row>
    <row r="70" spans="1:8" x14ac:dyDescent="0.25">
      <c r="A70" s="6" t="s">
        <v>728</v>
      </c>
      <c r="B70" s="137"/>
      <c r="C70" s="137"/>
      <c r="D70" s="137"/>
      <c r="E70" s="137"/>
      <c r="F70" s="80"/>
      <c r="G70" s="80"/>
      <c r="H70" s="80"/>
    </row>
    <row r="71" spans="1:8" x14ac:dyDescent="0.25">
      <c r="A71" s="6" t="s">
        <v>729</v>
      </c>
      <c r="B71" s="137"/>
      <c r="C71" s="137"/>
      <c r="D71" s="137"/>
      <c r="E71" s="137"/>
      <c r="F71" s="80"/>
      <c r="G71" s="80"/>
      <c r="H71" s="80"/>
    </row>
    <row r="72" spans="1:8" x14ac:dyDescent="0.25">
      <c r="B72" s="137"/>
      <c r="C72" s="137"/>
      <c r="D72" s="137"/>
      <c r="E72" s="137"/>
      <c r="F72" s="80"/>
      <c r="G72" s="80"/>
      <c r="H72" s="80"/>
    </row>
    <row r="73" spans="1:8" x14ac:dyDescent="0.25">
      <c r="B73" s="137"/>
      <c r="C73" s="137"/>
      <c r="D73" s="137"/>
      <c r="E73" s="137"/>
      <c r="F73" s="80"/>
      <c r="G73" s="80"/>
      <c r="H73" s="80"/>
    </row>
    <row r="74" spans="1:8" x14ac:dyDescent="0.25">
      <c r="B74" s="137"/>
      <c r="C74" s="137"/>
      <c r="D74" s="137"/>
      <c r="E74" s="137"/>
      <c r="F74" s="80"/>
      <c r="G74" s="80"/>
      <c r="H74" s="80"/>
    </row>
    <row r="75" spans="1:8" x14ac:dyDescent="0.25">
      <c r="B75" s="137"/>
      <c r="C75" s="137"/>
      <c r="D75" s="137"/>
      <c r="E75" s="137"/>
      <c r="F75" s="80"/>
      <c r="G75" s="80"/>
      <c r="H75" s="80"/>
    </row>
    <row r="76" spans="1:8" x14ac:dyDescent="0.25">
      <c r="B76" s="137"/>
      <c r="C76" s="137"/>
      <c r="D76" s="137"/>
      <c r="E76" s="137"/>
      <c r="F76" s="80"/>
      <c r="G76" s="80"/>
      <c r="H76" s="80"/>
    </row>
    <row r="77" spans="1:8" x14ac:dyDescent="0.25">
      <c r="B77" s="137"/>
      <c r="C77" s="137"/>
      <c r="D77" s="137"/>
      <c r="E77" s="137"/>
      <c r="F77" s="80"/>
      <c r="G77" s="80"/>
      <c r="H77" s="80"/>
    </row>
    <row r="78" spans="1:8" x14ac:dyDescent="0.25">
      <c r="B78" s="137"/>
      <c r="C78" s="137"/>
      <c r="D78" s="137"/>
      <c r="E78" s="137"/>
      <c r="F78" s="80"/>
      <c r="G78" s="80"/>
      <c r="H78" s="80"/>
    </row>
    <row r="79" spans="1:8" x14ac:dyDescent="0.25">
      <c r="B79" s="137"/>
      <c r="C79" s="137"/>
      <c r="D79" s="137"/>
      <c r="E79" s="137"/>
      <c r="F79" s="80"/>
      <c r="G79" s="80"/>
      <c r="H79" s="80"/>
    </row>
    <row r="80" spans="1:8" x14ac:dyDescent="0.25">
      <c r="F80" s="80"/>
      <c r="G80" s="80"/>
      <c r="H80" s="80"/>
    </row>
    <row r="81" spans="6:8" x14ac:dyDescent="0.25">
      <c r="F81" s="80"/>
      <c r="G81" s="80"/>
      <c r="H81" s="80"/>
    </row>
    <row r="82" spans="6:8" x14ac:dyDescent="0.25">
      <c r="F82" s="80"/>
      <c r="G82" s="80"/>
      <c r="H82" s="80"/>
    </row>
    <row r="83" spans="6:8" x14ac:dyDescent="0.25">
      <c r="F83" s="80"/>
      <c r="G83" s="80"/>
      <c r="H83" s="80"/>
    </row>
    <row r="84" spans="6:8" x14ac:dyDescent="0.25">
      <c r="F84" s="80"/>
      <c r="G84" s="80"/>
      <c r="H84" s="80"/>
    </row>
    <row r="85" spans="6:8" x14ac:dyDescent="0.25">
      <c r="F85" s="80"/>
      <c r="G85" s="80"/>
      <c r="H85" s="80"/>
    </row>
    <row r="86" spans="6:8" x14ac:dyDescent="0.25">
      <c r="F86" s="80"/>
      <c r="G86" s="80"/>
      <c r="H86" s="80"/>
    </row>
    <row r="87" spans="6:8" x14ac:dyDescent="0.25">
      <c r="F87" s="80"/>
      <c r="G87" s="80"/>
      <c r="H87" s="80"/>
    </row>
    <row r="88" spans="6:8" x14ac:dyDescent="0.25">
      <c r="F88" s="80"/>
      <c r="G88" s="80"/>
      <c r="H88" s="80"/>
    </row>
    <row r="89" spans="6:8" x14ac:dyDescent="0.25">
      <c r="F89" s="80"/>
      <c r="G89" s="80"/>
      <c r="H89" s="80"/>
    </row>
    <row r="90" spans="6:8" x14ac:dyDescent="0.25">
      <c r="F90" s="80"/>
      <c r="G90" s="80"/>
      <c r="H90" s="80"/>
    </row>
    <row r="91" spans="6:8" x14ac:dyDescent="0.25">
      <c r="F91" s="80"/>
      <c r="G91" s="80"/>
      <c r="H91" s="80"/>
    </row>
    <row r="92" spans="6:8" x14ac:dyDescent="0.25">
      <c r="F92" s="80"/>
      <c r="G92" s="80"/>
      <c r="H92" s="80"/>
    </row>
    <row r="93" spans="6:8" x14ac:dyDescent="0.25">
      <c r="F93" s="80"/>
      <c r="G93" s="80"/>
      <c r="H93" s="80"/>
    </row>
    <row r="94" spans="6:8" x14ac:dyDescent="0.25">
      <c r="F94" s="80"/>
      <c r="G94" s="80"/>
      <c r="H94" s="80"/>
    </row>
    <row r="95" spans="6:8" x14ac:dyDescent="0.25">
      <c r="F95" s="80"/>
      <c r="G95" s="80"/>
      <c r="H95" s="80"/>
    </row>
    <row r="96" spans="6:8" x14ac:dyDescent="0.25">
      <c r="F96" s="80"/>
      <c r="G96" s="80"/>
      <c r="H96" s="80"/>
    </row>
    <row r="97" spans="6:8" x14ac:dyDescent="0.25">
      <c r="F97" s="80"/>
      <c r="G97" s="80"/>
      <c r="H97" s="80"/>
    </row>
    <row r="98" spans="6:8" x14ac:dyDescent="0.25">
      <c r="F98" s="80"/>
      <c r="G98" s="80"/>
      <c r="H98" s="80"/>
    </row>
    <row r="99" spans="6:8" x14ac:dyDescent="0.25">
      <c r="F99" s="80"/>
      <c r="G99" s="80"/>
      <c r="H99" s="80"/>
    </row>
    <row r="100" spans="6:8" x14ac:dyDescent="0.25">
      <c r="F100" s="80"/>
      <c r="G100" s="80"/>
      <c r="H100" s="80"/>
    </row>
  </sheetData>
  <sheetProtection algorithmName="SHA-512" hashValue="HioL6MJslwVeudnJC+n0XGjw7aGh4qmkKbtCeFsCjIyj6Q8O1JX0FOoQNVDidVXYA8walX0sqLelWsp4xU1EtA==" saltValue="wMB0h5ZUdFRU5ArK9FqLhQ==" spinCount="100000" sheet="1" objects="1" scenarios="1" formatCells="0" formatColumns="0" formatRows="0" selectLockedCells="1"/>
  <mergeCells count="4">
    <mergeCell ref="A1:H1"/>
    <mergeCell ref="A2:H2"/>
    <mergeCell ref="A3:H3"/>
    <mergeCell ref="F6:G6"/>
  </mergeCells>
  <pageMargins left="0.7" right="0.7" top="0.75" bottom="0.75" header="0.3" footer="0.3"/>
  <pageSetup scale="63" orientation="portrait"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298"/>
  <sheetViews>
    <sheetView zoomScaleNormal="100" workbookViewId="0">
      <pane ySplit="8" topLeftCell="A9" activePane="bottomLeft" state="frozen"/>
      <selection pane="bottomLeft" activeCell="D11" sqref="D11"/>
    </sheetView>
  </sheetViews>
  <sheetFormatPr defaultColWidth="9.140625" defaultRowHeight="15" x14ac:dyDescent="0.25"/>
  <cols>
    <col min="1" max="1" width="11.42578125" style="6" bestFit="1" customWidth="1"/>
    <col min="2" max="2" width="46.42578125" style="6" customWidth="1"/>
    <col min="3" max="4" width="19" style="6" customWidth="1"/>
    <col min="5" max="5" width="4.42578125" style="6" customWidth="1"/>
    <col min="6" max="6" width="19" style="6" customWidth="1"/>
    <col min="7" max="7" width="4.28515625" style="6" customWidth="1"/>
    <col min="8" max="8" width="19" style="6" customWidth="1"/>
    <col min="9" max="9" width="65.7109375" style="6" bestFit="1" customWidth="1"/>
    <col min="10" max="16384" width="9.140625" style="6"/>
  </cols>
  <sheetData>
    <row r="1" spans="1:10" x14ac:dyDescent="0.25">
      <c r="B1" s="285" t="str">
        <f>CONCATENATE("MUNICIPALITY OF"," ",'Start Here'!B2)</f>
        <v>MUNICIPALITY OF ABERDEEN</v>
      </c>
      <c r="C1" s="285"/>
      <c r="D1" s="285"/>
      <c r="E1" s="285"/>
      <c r="F1" s="285"/>
      <c r="G1" s="285"/>
      <c r="H1" s="285"/>
      <c r="I1" s="285"/>
    </row>
    <row r="2" spans="1:10" x14ac:dyDescent="0.25">
      <c r="B2" s="286" t="s">
        <v>679</v>
      </c>
      <c r="C2" s="286"/>
      <c r="D2" s="286"/>
      <c r="E2" s="286"/>
      <c r="F2" s="286"/>
      <c r="G2" s="286"/>
      <c r="H2" s="286"/>
      <c r="I2" s="286"/>
    </row>
    <row r="3" spans="1:10" x14ac:dyDescent="0.25">
      <c r="B3" s="290" t="str">
        <f>CONCATENATE("For the Year Ended"," ",TEXT('Start Here'!B5,"mmmm d, yyyy"))</f>
        <v>For the Year Ended December 31, 2024</v>
      </c>
      <c r="C3" s="290"/>
      <c r="D3" s="290"/>
      <c r="E3" s="290"/>
      <c r="F3" s="290"/>
      <c r="G3" s="290"/>
      <c r="H3" s="290"/>
      <c r="I3" s="290"/>
      <c r="J3" s="290"/>
    </row>
    <row r="4" spans="1:10" x14ac:dyDescent="0.25">
      <c r="B4" s="286"/>
      <c r="C4" s="286"/>
      <c r="D4" s="286"/>
      <c r="E4" s="286"/>
      <c r="F4" s="286"/>
      <c r="G4" s="286"/>
      <c r="H4" s="286"/>
      <c r="I4" s="286"/>
    </row>
    <row r="5" spans="1:10" x14ac:dyDescent="0.25">
      <c r="B5" s="78"/>
      <c r="C5" s="78"/>
      <c r="D5" s="78"/>
      <c r="E5" s="78"/>
      <c r="F5" s="78"/>
      <c r="G5" s="78"/>
      <c r="H5" s="78" t="s">
        <v>2</v>
      </c>
      <c r="I5" s="78"/>
    </row>
    <row r="6" spans="1:10" x14ac:dyDescent="0.25">
      <c r="B6" s="4"/>
      <c r="C6" s="78" t="s">
        <v>2</v>
      </c>
      <c r="D6" s="288" t="s">
        <v>676</v>
      </c>
      <c r="E6" s="288"/>
      <c r="F6" s="288"/>
      <c r="G6" s="288"/>
      <c r="H6" s="78" t="s">
        <v>680</v>
      </c>
      <c r="I6" s="78" t="s">
        <v>681</v>
      </c>
    </row>
    <row r="7" spans="1:10" x14ac:dyDescent="0.25">
      <c r="B7" s="4"/>
      <c r="C7" s="78" t="s">
        <v>5</v>
      </c>
      <c r="G7" s="78"/>
      <c r="H7" s="28" t="s">
        <v>682</v>
      </c>
      <c r="I7" s="78" t="s">
        <v>683</v>
      </c>
    </row>
    <row r="8" spans="1:10" x14ac:dyDescent="0.25">
      <c r="B8" s="4"/>
      <c r="C8" s="81" t="s">
        <v>662</v>
      </c>
      <c r="D8" s="81" t="s">
        <v>663</v>
      </c>
      <c r="E8" s="78" t="s">
        <v>664</v>
      </c>
      <c r="F8" s="81" t="s">
        <v>665</v>
      </c>
      <c r="G8" s="78" t="s">
        <v>664</v>
      </c>
      <c r="H8" s="81" t="s">
        <v>662</v>
      </c>
      <c r="I8" s="81" t="s">
        <v>666</v>
      </c>
    </row>
    <row r="9" spans="1:10" x14ac:dyDescent="0.25">
      <c r="B9" s="4" t="s">
        <v>7</v>
      </c>
      <c r="C9" s="110"/>
      <c r="D9" s="110"/>
      <c r="F9" s="110"/>
      <c r="H9" s="110"/>
      <c r="I9" s="15"/>
    </row>
    <row r="10" spans="1:10" x14ac:dyDescent="0.25">
      <c r="A10" s="6">
        <v>310</v>
      </c>
      <c r="B10" s="4" t="s">
        <v>358</v>
      </c>
      <c r="I10" s="15"/>
    </row>
    <row r="11" spans="1:10" ht="20.100000000000001" customHeight="1" x14ac:dyDescent="0.25">
      <c r="A11" s="6">
        <v>311</v>
      </c>
      <c r="B11" s="30" t="s">
        <v>359</v>
      </c>
      <c r="C11" s="8">
        <f>'Exhibit 4'!J11</f>
        <v>0</v>
      </c>
      <c r="D11" s="49"/>
      <c r="E11" s="49"/>
      <c r="F11" s="58"/>
      <c r="G11" s="68"/>
      <c r="H11" s="132">
        <f t="shared" ref="H11:H19" si="0">+C11-D11+F11</f>
        <v>0</v>
      </c>
      <c r="I11" s="104" t="s">
        <v>925</v>
      </c>
    </row>
    <row r="12" spans="1:10" ht="20.100000000000001" customHeight="1" x14ac:dyDescent="0.25">
      <c r="A12" s="6">
        <v>312</v>
      </c>
      <c r="B12" s="30" t="s">
        <v>360</v>
      </c>
      <c r="C12" s="8">
        <f>'Exhibit 4'!J12</f>
        <v>0</v>
      </c>
      <c r="D12" s="49"/>
      <c r="E12" s="49"/>
      <c r="F12" s="58"/>
      <c r="G12" s="68"/>
      <c r="H12" s="132">
        <f t="shared" si="0"/>
        <v>0</v>
      </c>
      <c r="I12" s="104" t="s">
        <v>809</v>
      </c>
    </row>
    <row r="13" spans="1:10" ht="20.100000000000001" customHeight="1" x14ac:dyDescent="0.25">
      <c r="A13" s="6">
        <v>313</v>
      </c>
      <c r="B13" s="30" t="s">
        <v>361</v>
      </c>
      <c r="C13" s="8">
        <f>'Exhibit 4'!J13</f>
        <v>0</v>
      </c>
      <c r="D13" s="49"/>
      <c r="E13" s="49"/>
      <c r="F13" s="58"/>
      <c r="G13" s="68"/>
      <c r="H13" s="132">
        <f t="shared" si="0"/>
        <v>0</v>
      </c>
      <c r="I13" s="104" t="s">
        <v>926</v>
      </c>
    </row>
    <row r="14" spans="1:10" ht="20.100000000000001" customHeight="1" x14ac:dyDescent="0.25">
      <c r="A14" s="6">
        <v>314</v>
      </c>
      <c r="B14" s="30" t="s">
        <v>362</v>
      </c>
      <c r="C14" s="8">
        <f>'Exhibit 4'!J14</f>
        <v>0</v>
      </c>
      <c r="D14" s="49"/>
      <c r="E14" s="49"/>
      <c r="F14" s="58"/>
      <c r="G14" s="68"/>
      <c r="H14" s="132">
        <f t="shared" si="0"/>
        <v>0</v>
      </c>
      <c r="I14" s="114" t="s">
        <v>925</v>
      </c>
    </row>
    <row r="15" spans="1:10" ht="20.100000000000001" customHeight="1" x14ac:dyDescent="0.25">
      <c r="A15" s="6">
        <v>315</v>
      </c>
      <c r="B15" s="30" t="s">
        <v>363</v>
      </c>
      <c r="C15" s="8">
        <f>'Exhibit 4'!J15</f>
        <v>0</v>
      </c>
      <c r="D15" s="49"/>
      <c r="E15" s="49"/>
      <c r="F15" s="58"/>
      <c r="G15" s="68"/>
      <c r="H15" s="132">
        <f t="shared" si="0"/>
        <v>0</v>
      </c>
      <c r="I15" s="114" t="s">
        <v>925</v>
      </c>
    </row>
    <row r="16" spans="1:10" ht="20.100000000000001" customHeight="1" x14ac:dyDescent="0.25">
      <c r="A16" s="6">
        <v>317</v>
      </c>
      <c r="B16" s="30" t="s">
        <v>364</v>
      </c>
      <c r="C16" s="8">
        <f>'Exhibit 4'!J16</f>
        <v>0</v>
      </c>
      <c r="D16" s="49"/>
      <c r="E16" s="49"/>
      <c r="F16" s="58"/>
      <c r="G16" s="68"/>
      <c r="H16" s="132">
        <f t="shared" si="0"/>
        <v>0</v>
      </c>
      <c r="I16" s="114" t="s">
        <v>925</v>
      </c>
    </row>
    <row r="17" spans="1:9" ht="20.100000000000001" customHeight="1" x14ac:dyDescent="0.25">
      <c r="A17" s="6">
        <v>318</v>
      </c>
      <c r="B17" s="30" t="s">
        <v>365</v>
      </c>
      <c r="C17" s="8">
        <f>'Exhibit 4'!J17</f>
        <v>0</v>
      </c>
      <c r="D17" s="49"/>
      <c r="E17" s="49"/>
      <c r="F17" s="58"/>
      <c r="G17" s="68"/>
      <c r="H17" s="132">
        <f t="shared" si="0"/>
        <v>0</v>
      </c>
      <c r="I17" s="114" t="s">
        <v>925</v>
      </c>
    </row>
    <row r="18" spans="1:9" ht="20.100000000000001" customHeight="1" x14ac:dyDescent="0.25">
      <c r="A18" s="6">
        <v>319</v>
      </c>
      <c r="B18" s="30" t="s">
        <v>366</v>
      </c>
      <c r="C18" s="8">
        <f>'Exhibit 4'!J18</f>
        <v>0</v>
      </c>
      <c r="D18" s="49"/>
      <c r="E18" s="49"/>
      <c r="F18" s="58"/>
      <c r="G18" s="68"/>
      <c r="H18" s="132">
        <f t="shared" si="0"/>
        <v>0</v>
      </c>
      <c r="I18" s="114" t="s">
        <v>925</v>
      </c>
    </row>
    <row r="19" spans="1:9" ht="20.100000000000001" customHeight="1" x14ac:dyDescent="0.25">
      <c r="A19" s="6">
        <v>320</v>
      </c>
      <c r="B19" s="4" t="s">
        <v>368</v>
      </c>
      <c r="C19" s="8">
        <f>'Exhibit 4'!J21</f>
        <v>0</v>
      </c>
      <c r="D19" s="49"/>
      <c r="E19" s="49"/>
      <c r="F19" s="157"/>
      <c r="G19" s="158"/>
      <c r="H19" s="132">
        <f t="shared" si="0"/>
        <v>0</v>
      </c>
      <c r="I19" s="104" t="s">
        <v>823</v>
      </c>
    </row>
    <row r="20" spans="1:9" ht="20.100000000000001" customHeight="1" x14ac:dyDescent="0.25">
      <c r="B20" s="4"/>
      <c r="C20" s="8"/>
      <c r="D20" s="154"/>
      <c r="E20" s="154"/>
      <c r="F20" s="49"/>
      <c r="G20" s="49"/>
      <c r="H20" s="132">
        <f t="shared" ref="H20:H26" si="1">+C20-D20+F20</f>
        <v>0</v>
      </c>
      <c r="I20" s="104" t="s">
        <v>824</v>
      </c>
    </row>
    <row r="21" spans="1:9" ht="20.100000000000001" customHeight="1" x14ac:dyDescent="0.25">
      <c r="B21" s="4"/>
      <c r="C21" s="8"/>
      <c r="D21" s="126"/>
      <c r="E21" s="126"/>
      <c r="F21" s="49"/>
      <c r="G21" s="49"/>
      <c r="H21" s="132">
        <f t="shared" si="1"/>
        <v>0</v>
      </c>
      <c r="I21" s="104" t="s">
        <v>825</v>
      </c>
    </row>
    <row r="22" spans="1:9" ht="20.100000000000001" customHeight="1" x14ac:dyDescent="0.25">
      <c r="B22" s="4"/>
      <c r="C22" s="8"/>
      <c r="D22" s="126"/>
      <c r="E22" s="126"/>
      <c r="F22" s="49"/>
      <c r="G22" s="49"/>
      <c r="H22" s="132">
        <f t="shared" si="1"/>
        <v>0</v>
      </c>
      <c r="I22" s="104" t="s">
        <v>826</v>
      </c>
    </row>
    <row r="23" spans="1:9" ht="20.100000000000001" customHeight="1" x14ac:dyDescent="0.25">
      <c r="B23" s="4"/>
      <c r="C23" s="8"/>
      <c r="D23" s="126"/>
      <c r="E23" s="126"/>
      <c r="F23" s="49"/>
      <c r="G23" s="49"/>
      <c r="H23" s="132">
        <f t="shared" si="1"/>
        <v>0</v>
      </c>
      <c r="I23" s="104" t="s">
        <v>827</v>
      </c>
    </row>
    <row r="24" spans="1:9" ht="20.100000000000001" customHeight="1" x14ac:dyDescent="0.25">
      <c r="B24" s="4"/>
      <c r="C24" s="8"/>
      <c r="D24" s="126"/>
      <c r="E24" s="126"/>
      <c r="F24" s="49"/>
      <c r="G24" s="49"/>
      <c r="H24" s="132">
        <f t="shared" si="1"/>
        <v>0</v>
      </c>
      <c r="I24" s="104" t="s">
        <v>927</v>
      </c>
    </row>
    <row r="25" spans="1:9" ht="20.100000000000001" customHeight="1" x14ac:dyDescent="0.25">
      <c r="B25" s="4"/>
      <c r="C25" s="8"/>
      <c r="D25" s="126"/>
      <c r="E25" s="126"/>
      <c r="F25" s="49"/>
      <c r="G25" s="49"/>
      <c r="H25" s="132">
        <f t="shared" si="1"/>
        <v>0</v>
      </c>
      <c r="I25" s="104" t="s">
        <v>928</v>
      </c>
    </row>
    <row r="26" spans="1:9" ht="20.100000000000001" customHeight="1" x14ac:dyDescent="0.25">
      <c r="B26" s="4"/>
      <c r="C26" s="8"/>
      <c r="D26" s="126"/>
      <c r="E26" s="126"/>
      <c r="F26" s="49"/>
      <c r="G26" s="49"/>
      <c r="H26" s="132">
        <f t="shared" si="1"/>
        <v>0</v>
      </c>
      <c r="I26" s="104" t="s">
        <v>828</v>
      </c>
    </row>
    <row r="27" spans="1:9" ht="20.100000000000001" customHeight="1" x14ac:dyDescent="0.25">
      <c r="A27" s="6">
        <v>330</v>
      </c>
      <c r="B27" s="4" t="s">
        <v>369</v>
      </c>
      <c r="C27" s="8"/>
      <c r="D27" s="10"/>
      <c r="E27" s="10"/>
      <c r="F27" s="10"/>
      <c r="G27" s="10"/>
      <c r="H27" s="132"/>
      <c r="I27" s="104"/>
    </row>
    <row r="28" spans="1:9" ht="20.100000000000001" customHeight="1" x14ac:dyDescent="0.25">
      <c r="A28" s="6">
        <v>331</v>
      </c>
      <c r="B28" s="30" t="s">
        <v>370</v>
      </c>
      <c r="C28" s="8">
        <f>'Exhibit 4'!J24</f>
        <v>0</v>
      </c>
      <c r="D28" s="49"/>
      <c r="E28" s="49"/>
      <c r="F28" s="155"/>
      <c r="G28" s="156"/>
      <c r="H28" s="132">
        <f>+C28-D28+F28</f>
        <v>0</v>
      </c>
      <c r="I28" s="104" t="s">
        <v>807</v>
      </c>
    </row>
    <row r="29" spans="1:9" ht="20.100000000000001" customHeight="1" x14ac:dyDescent="0.25">
      <c r="B29" s="30"/>
      <c r="C29" s="8"/>
      <c r="D29" s="125"/>
      <c r="E29" s="125"/>
      <c r="F29" s="58"/>
      <c r="G29" s="68"/>
      <c r="H29" s="132">
        <f t="shared" ref="H29:H43" si="2">+C29-D29+F29</f>
        <v>0</v>
      </c>
      <c r="I29" s="104" t="s">
        <v>808</v>
      </c>
    </row>
    <row r="30" spans="1:9" ht="20.100000000000001" customHeight="1" x14ac:dyDescent="0.25">
      <c r="B30" s="30"/>
      <c r="C30" s="8"/>
      <c r="D30" s="125"/>
      <c r="E30" s="125"/>
      <c r="F30" s="58"/>
      <c r="G30" s="68"/>
      <c r="H30" s="132">
        <f t="shared" si="2"/>
        <v>0</v>
      </c>
      <c r="I30" s="104" t="s">
        <v>809</v>
      </c>
    </row>
    <row r="31" spans="1:9" ht="20.100000000000001" customHeight="1" x14ac:dyDescent="0.25">
      <c r="B31" s="30"/>
      <c r="C31" s="8"/>
      <c r="D31" s="125"/>
      <c r="E31" s="125"/>
      <c r="F31" s="58"/>
      <c r="G31" s="68"/>
      <c r="H31" s="132">
        <f t="shared" si="2"/>
        <v>0</v>
      </c>
      <c r="I31" s="104" t="s">
        <v>810</v>
      </c>
    </row>
    <row r="32" spans="1:9" ht="20.100000000000001" customHeight="1" x14ac:dyDescent="0.25">
      <c r="B32" s="30"/>
      <c r="C32" s="8"/>
      <c r="D32" s="125"/>
      <c r="E32" s="125"/>
      <c r="F32" s="58"/>
      <c r="G32" s="68"/>
      <c r="H32" s="132">
        <f t="shared" si="2"/>
        <v>0</v>
      </c>
      <c r="I32" s="104" t="s">
        <v>811</v>
      </c>
    </row>
    <row r="33" spans="1:9" ht="20.100000000000001" customHeight="1" x14ac:dyDescent="0.25">
      <c r="B33" s="30"/>
      <c r="C33" s="8"/>
      <c r="D33" s="125"/>
      <c r="E33" s="125"/>
      <c r="F33" s="58"/>
      <c r="G33" s="68"/>
      <c r="H33" s="132">
        <f t="shared" si="2"/>
        <v>0</v>
      </c>
      <c r="I33" s="104" t="s">
        <v>812</v>
      </c>
    </row>
    <row r="34" spans="1:9" ht="20.100000000000001" customHeight="1" x14ac:dyDescent="0.25">
      <c r="B34" s="30"/>
      <c r="C34" s="8"/>
      <c r="D34" s="125"/>
      <c r="E34" s="125"/>
      <c r="F34" s="58"/>
      <c r="G34" s="68"/>
      <c r="H34" s="132">
        <f t="shared" si="2"/>
        <v>0</v>
      </c>
      <c r="I34" s="104" t="s">
        <v>813</v>
      </c>
    </row>
    <row r="35" spans="1:9" ht="20.100000000000001" customHeight="1" x14ac:dyDescent="0.25">
      <c r="B35" s="30"/>
      <c r="C35" s="8"/>
      <c r="D35" s="125"/>
      <c r="E35" s="125"/>
      <c r="F35" s="58"/>
      <c r="G35" s="68"/>
      <c r="H35" s="132">
        <f t="shared" si="2"/>
        <v>0</v>
      </c>
      <c r="I35" s="104" t="s">
        <v>814</v>
      </c>
    </row>
    <row r="36" spans="1:9" ht="20.100000000000001" customHeight="1" x14ac:dyDescent="0.25">
      <c r="B36" s="30"/>
      <c r="C36" s="8"/>
      <c r="D36" s="125"/>
      <c r="E36" s="125"/>
      <c r="F36" s="58"/>
      <c r="G36" s="68"/>
      <c r="H36" s="132">
        <f t="shared" si="2"/>
        <v>0</v>
      </c>
      <c r="I36" s="104" t="s">
        <v>815</v>
      </c>
    </row>
    <row r="37" spans="1:9" ht="20.100000000000001" customHeight="1" x14ac:dyDescent="0.25">
      <c r="B37" s="30"/>
      <c r="C37" s="8"/>
      <c r="D37" s="125"/>
      <c r="E37" s="125"/>
      <c r="F37" s="58"/>
      <c r="G37" s="68"/>
      <c r="H37" s="132">
        <f t="shared" si="2"/>
        <v>0</v>
      </c>
      <c r="I37" s="104" t="s">
        <v>816</v>
      </c>
    </row>
    <row r="38" spans="1:9" ht="20.100000000000001" customHeight="1" x14ac:dyDescent="0.25">
      <c r="B38" s="30"/>
      <c r="C38" s="8"/>
      <c r="D38" s="125"/>
      <c r="E38" s="125"/>
      <c r="F38" s="58"/>
      <c r="G38" s="68"/>
      <c r="H38" s="132">
        <f t="shared" si="2"/>
        <v>0</v>
      </c>
      <c r="I38" s="104" t="s">
        <v>817</v>
      </c>
    </row>
    <row r="39" spans="1:9" ht="20.100000000000001" customHeight="1" x14ac:dyDescent="0.25">
      <c r="B39" s="30"/>
      <c r="C39" s="8"/>
      <c r="D39" s="125"/>
      <c r="E39" s="125"/>
      <c r="F39" s="58"/>
      <c r="G39" s="68"/>
      <c r="H39" s="132">
        <f t="shared" si="2"/>
        <v>0</v>
      </c>
      <c r="I39" s="104" t="s">
        <v>818</v>
      </c>
    </row>
    <row r="40" spans="1:9" ht="20.100000000000001" customHeight="1" x14ac:dyDescent="0.25">
      <c r="B40" s="30"/>
      <c r="C40" s="8"/>
      <c r="D40" s="125"/>
      <c r="E40" s="125"/>
      <c r="F40" s="58"/>
      <c r="G40" s="68"/>
      <c r="H40" s="132">
        <f t="shared" si="2"/>
        <v>0</v>
      </c>
      <c r="I40" s="104" t="s">
        <v>819</v>
      </c>
    </row>
    <row r="41" spans="1:9" ht="20.100000000000001" customHeight="1" x14ac:dyDescent="0.25">
      <c r="B41" s="30"/>
      <c r="C41" s="8"/>
      <c r="D41" s="125"/>
      <c r="E41" s="125"/>
      <c r="F41" s="58"/>
      <c r="G41" s="68"/>
      <c r="H41" s="132">
        <f t="shared" si="2"/>
        <v>0</v>
      </c>
      <c r="I41" s="104" t="s">
        <v>820</v>
      </c>
    </row>
    <row r="42" spans="1:9" ht="20.100000000000001" customHeight="1" x14ac:dyDescent="0.25">
      <c r="B42" s="30"/>
      <c r="C42" s="8"/>
      <c r="D42" s="125"/>
      <c r="E42" s="125"/>
      <c r="F42" s="58"/>
      <c r="G42" s="68"/>
      <c r="H42" s="132">
        <f t="shared" si="2"/>
        <v>0</v>
      </c>
      <c r="I42" s="104" t="s">
        <v>821</v>
      </c>
    </row>
    <row r="43" spans="1:9" ht="20.100000000000001" customHeight="1" x14ac:dyDescent="0.25">
      <c r="B43" s="30"/>
      <c r="C43" s="8"/>
      <c r="D43" s="125"/>
      <c r="E43" s="125"/>
      <c r="F43" s="58"/>
      <c r="G43" s="68"/>
      <c r="H43" s="132">
        <f t="shared" si="2"/>
        <v>0</v>
      </c>
      <c r="I43" s="104" t="s">
        <v>822</v>
      </c>
    </row>
    <row r="44" spans="1:9" ht="20.100000000000001" customHeight="1" x14ac:dyDescent="0.25">
      <c r="A44" s="6">
        <v>332</v>
      </c>
      <c r="B44" s="30" t="s">
        <v>371</v>
      </c>
      <c r="C44" s="8">
        <f>'Exhibit 4'!J25</f>
        <v>0</v>
      </c>
      <c r="D44" s="49"/>
      <c r="E44" s="49"/>
      <c r="F44" s="58"/>
      <c r="G44" s="68"/>
      <c r="H44" s="132">
        <f>+C44-D44+F44</f>
        <v>0</v>
      </c>
      <c r="I44" s="104" t="s">
        <v>929</v>
      </c>
    </row>
    <row r="45" spans="1:9" ht="20.100000000000001" customHeight="1" x14ac:dyDescent="0.25">
      <c r="A45" s="6">
        <v>333</v>
      </c>
      <c r="B45" s="30" t="s">
        <v>372</v>
      </c>
      <c r="C45" s="8">
        <f>'Exhibit 4'!J26</f>
        <v>0</v>
      </c>
      <c r="D45" s="49"/>
      <c r="E45" s="49"/>
      <c r="F45" s="58"/>
      <c r="G45" s="68"/>
      <c r="H45" s="132">
        <f>+C45-D45+F45</f>
        <v>0</v>
      </c>
      <c r="I45" s="114" t="s">
        <v>929</v>
      </c>
    </row>
    <row r="46" spans="1:9" ht="20.100000000000001" customHeight="1" x14ac:dyDescent="0.25">
      <c r="A46" s="6">
        <v>334</v>
      </c>
      <c r="B46" s="30" t="s">
        <v>373</v>
      </c>
      <c r="C46" s="8">
        <f>'Exhibit 4'!J27</f>
        <v>0</v>
      </c>
      <c r="D46" s="49"/>
      <c r="E46" s="49"/>
      <c r="F46" s="157"/>
      <c r="G46" s="158"/>
      <c r="H46" s="132">
        <f>+C46-D46+F46</f>
        <v>0</v>
      </c>
      <c r="I46" s="104" t="s">
        <v>807</v>
      </c>
    </row>
    <row r="47" spans="1:9" ht="20.100000000000001" customHeight="1" x14ac:dyDescent="0.25">
      <c r="B47" s="30"/>
      <c r="C47" s="8"/>
      <c r="D47" s="126"/>
      <c r="E47" s="126"/>
      <c r="F47" s="49"/>
      <c r="G47" s="49"/>
      <c r="H47" s="132">
        <f t="shared" ref="H47:H61" si="3">+C47-D47+F47</f>
        <v>0</v>
      </c>
      <c r="I47" s="104" t="s">
        <v>808</v>
      </c>
    </row>
    <row r="48" spans="1:9" ht="20.100000000000001" customHeight="1" x14ac:dyDescent="0.25">
      <c r="B48" s="30"/>
      <c r="C48" s="8"/>
      <c r="D48" s="126"/>
      <c r="E48" s="126"/>
      <c r="F48" s="49"/>
      <c r="G48" s="49"/>
      <c r="H48" s="132">
        <f t="shared" si="3"/>
        <v>0</v>
      </c>
      <c r="I48" s="104" t="s">
        <v>809</v>
      </c>
    </row>
    <row r="49" spans="1:9" ht="20.100000000000001" customHeight="1" x14ac:dyDescent="0.25">
      <c r="B49" s="30"/>
      <c r="C49" s="8"/>
      <c r="D49" s="126"/>
      <c r="E49" s="126"/>
      <c r="F49" s="49"/>
      <c r="G49" s="49"/>
      <c r="H49" s="132">
        <f t="shared" si="3"/>
        <v>0</v>
      </c>
      <c r="I49" s="104" t="s">
        <v>810</v>
      </c>
    </row>
    <row r="50" spans="1:9" ht="20.100000000000001" customHeight="1" x14ac:dyDescent="0.25">
      <c r="B50" s="30"/>
      <c r="C50" s="8"/>
      <c r="D50" s="126"/>
      <c r="E50" s="126"/>
      <c r="F50" s="49"/>
      <c r="G50" s="49"/>
      <c r="H50" s="132">
        <f t="shared" si="3"/>
        <v>0</v>
      </c>
      <c r="I50" s="104" t="s">
        <v>811</v>
      </c>
    </row>
    <row r="51" spans="1:9" ht="20.100000000000001" customHeight="1" x14ac:dyDescent="0.25">
      <c r="B51" s="30"/>
      <c r="C51" s="8"/>
      <c r="D51" s="126"/>
      <c r="E51" s="126"/>
      <c r="F51" s="49"/>
      <c r="G51" s="49"/>
      <c r="H51" s="132">
        <f t="shared" si="3"/>
        <v>0</v>
      </c>
      <c r="I51" s="104" t="s">
        <v>812</v>
      </c>
    </row>
    <row r="52" spans="1:9" ht="20.100000000000001" customHeight="1" x14ac:dyDescent="0.25">
      <c r="B52" s="30"/>
      <c r="C52" s="8"/>
      <c r="D52" s="126"/>
      <c r="E52" s="126"/>
      <c r="F52" s="49"/>
      <c r="G52" s="49"/>
      <c r="H52" s="132">
        <f t="shared" si="3"/>
        <v>0</v>
      </c>
      <c r="I52" s="104" t="s">
        <v>813</v>
      </c>
    </row>
    <row r="53" spans="1:9" ht="20.100000000000001" customHeight="1" x14ac:dyDescent="0.25">
      <c r="B53" s="30"/>
      <c r="C53" s="8"/>
      <c r="D53" s="126"/>
      <c r="E53" s="126"/>
      <c r="F53" s="49"/>
      <c r="G53" s="49"/>
      <c r="H53" s="132">
        <f t="shared" si="3"/>
        <v>0</v>
      </c>
      <c r="I53" s="104" t="s">
        <v>814</v>
      </c>
    </row>
    <row r="54" spans="1:9" ht="20.100000000000001" customHeight="1" x14ac:dyDescent="0.25">
      <c r="B54" s="30"/>
      <c r="C54" s="8"/>
      <c r="D54" s="126"/>
      <c r="E54" s="126"/>
      <c r="F54" s="49"/>
      <c r="G54" s="49"/>
      <c r="H54" s="132">
        <f t="shared" si="3"/>
        <v>0</v>
      </c>
      <c r="I54" s="104" t="s">
        <v>815</v>
      </c>
    </row>
    <row r="55" spans="1:9" ht="20.100000000000001" customHeight="1" x14ac:dyDescent="0.25">
      <c r="B55" s="30"/>
      <c r="C55" s="8"/>
      <c r="D55" s="126"/>
      <c r="E55" s="126"/>
      <c r="F55" s="49"/>
      <c r="G55" s="49"/>
      <c r="H55" s="132">
        <f t="shared" si="3"/>
        <v>0</v>
      </c>
      <c r="I55" s="104" t="s">
        <v>816</v>
      </c>
    </row>
    <row r="56" spans="1:9" ht="20.100000000000001" customHeight="1" x14ac:dyDescent="0.25">
      <c r="B56" s="30"/>
      <c r="C56" s="8"/>
      <c r="D56" s="126"/>
      <c r="E56" s="126"/>
      <c r="F56" s="49"/>
      <c r="G56" s="49"/>
      <c r="H56" s="132">
        <f t="shared" si="3"/>
        <v>0</v>
      </c>
      <c r="I56" s="104" t="s">
        <v>817</v>
      </c>
    </row>
    <row r="57" spans="1:9" ht="20.100000000000001" customHeight="1" x14ac:dyDescent="0.25">
      <c r="B57" s="30"/>
      <c r="C57" s="8"/>
      <c r="D57" s="126"/>
      <c r="E57" s="126"/>
      <c r="F57" s="49"/>
      <c r="G57" s="49"/>
      <c r="H57" s="132">
        <f t="shared" si="3"/>
        <v>0</v>
      </c>
      <c r="I57" s="104" t="s">
        <v>818</v>
      </c>
    </row>
    <row r="58" spans="1:9" ht="20.100000000000001" customHeight="1" x14ac:dyDescent="0.25">
      <c r="B58" s="30"/>
      <c r="C58" s="8"/>
      <c r="D58" s="126"/>
      <c r="E58" s="126"/>
      <c r="F58" s="49"/>
      <c r="G58" s="49"/>
      <c r="H58" s="132">
        <f t="shared" si="3"/>
        <v>0</v>
      </c>
      <c r="I58" s="104" t="s">
        <v>819</v>
      </c>
    </row>
    <row r="59" spans="1:9" ht="20.100000000000001" customHeight="1" x14ac:dyDescent="0.25">
      <c r="B59" s="30"/>
      <c r="C59" s="8"/>
      <c r="D59" s="126"/>
      <c r="E59" s="126"/>
      <c r="F59" s="49"/>
      <c r="G59" s="49"/>
      <c r="H59" s="132">
        <f t="shared" si="3"/>
        <v>0</v>
      </c>
      <c r="I59" s="104" t="s">
        <v>820</v>
      </c>
    </row>
    <row r="60" spans="1:9" ht="20.100000000000001" customHeight="1" x14ac:dyDescent="0.25">
      <c r="B60" s="30"/>
      <c r="C60" s="8"/>
      <c r="D60" s="126"/>
      <c r="E60" s="126"/>
      <c r="F60" s="49"/>
      <c r="G60" s="49"/>
      <c r="H60" s="132">
        <f t="shared" si="3"/>
        <v>0</v>
      </c>
      <c r="I60" s="104" t="s">
        <v>821</v>
      </c>
    </row>
    <row r="61" spans="1:9" ht="20.100000000000001" customHeight="1" x14ac:dyDescent="0.25">
      <c r="B61" s="30"/>
      <c r="C61" s="8"/>
      <c r="D61" s="126"/>
      <c r="E61" s="126"/>
      <c r="F61" s="49"/>
      <c r="G61" s="49"/>
      <c r="H61" s="132">
        <f t="shared" si="3"/>
        <v>0</v>
      </c>
      <c r="I61" s="104" t="s">
        <v>822</v>
      </c>
    </row>
    <row r="62" spans="1:9" ht="20.100000000000001" customHeight="1" x14ac:dyDescent="0.25">
      <c r="A62" s="6">
        <v>335</v>
      </c>
      <c r="B62" s="30" t="s">
        <v>374</v>
      </c>
      <c r="C62" s="8"/>
      <c r="D62" s="8"/>
      <c r="E62" s="8"/>
      <c r="F62" s="8"/>
      <c r="G62" s="8"/>
      <c r="H62" s="132"/>
      <c r="I62" s="104"/>
    </row>
    <row r="63" spans="1:9" ht="20.100000000000001" customHeight="1" x14ac:dyDescent="0.25">
      <c r="A63" s="6">
        <v>335.01</v>
      </c>
      <c r="B63" s="36" t="s">
        <v>375</v>
      </c>
      <c r="C63" s="8">
        <f>'Exhibit 4'!J29</f>
        <v>0</v>
      </c>
      <c r="D63" s="49"/>
      <c r="E63" s="49"/>
      <c r="F63" s="58"/>
      <c r="G63" s="68"/>
      <c r="H63" s="132">
        <f t="shared" ref="H63:H71" si="4">+C63-D63+F63</f>
        <v>0</v>
      </c>
      <c r="I63" s="114" t="s">
        <v>930</v>
      </c>
    </row>
    <row r="64" spans="1:9" ht="20.100000000000001" customHeight="1" x14ac:dyDescent="0.25">
      <c r="A64" s="6">
        <v>335.02</v>
      </c>
      <c r="B64" s="36" t="s">
        <v>376</v>
      </c>
      <c r="C64" s="8">
        <f>'Exhibit 4'!J30</f>
        <v>0</v>
      </c>
      <c r="D64" s="49"/>
      <c r="E64" s="49"/>
      <c r="F64" s="58"/>
      <c r="G64" s="68"/>
      <c r="H64" s="132">
        <f t="shared" si="4"/>
        <v>0</v>
      </c>
      <c r="I64" s="104" t="s">
        <v>809</v>
      </c>
    </row>
    <row r="65" spans="1:9" ht="20.100000000000001" customHeight="1" x14ac:dyDescent="0.25">
      <c r="A65" s="6">
        <v>335.03</v>
      </c>
      <c r="B65" s="36" t="s">
        <v>377</v>
      </c>
      <c r="C65" s="8">
        <f>'Exhibit 4'!J31</f>
        <v>0</v>
      </c>
      <c r="D65" s="49"/>
      <c r="E65" s="49"/>
      <c r="F65" s="58"/>
      <c r="G65" s="68"/>
      <c r="H65" s="132">
        <f t="shared" si="4"/>
        <v>0</v>
      </c>
      <c r="I65" s="114" t="s">
        <v>930</v>
      </c>
    </row>
    <row r="66" spans="1:9" ht="20.100000000000001" customHeight="1" x14ac:dyDescent="0.25">
      <c r="A66" s="6">
        <v>335.04</v>
      </c>
      <c r="B66" s="36" t="s">
        <v>378</v>
      </c>
      <c r="C66" s="8">
        <f>'Exhibit 4'!J32</f>
        <v>0</v>
      </c>
      <c r="D66" s="49"/>
      <c r="E66" s="49"/>
      <c r="F66" s="58"/>
      <c r="G66" s="68"/>
      <c r="H66" s="132">
        <f t="shared" si="4"/>
        <v>0</v>
      </c>
      <c r="I66" s="104" t="s">
        <v>809</v>
      </c>
    </row>
    <row r="67" spans="1:9" ht="20.100000000000001" customHeight="1" x14ac:dyDescent="0.25">
      <c r="A67" s="6">
        <v>335.06</v>
      </c>
      <c r="B67" s="36" t="s">
        <v>693</v>
      </c>
      <c r="C67" s="8">
        <f>'Exhibit 4'!J33</f>
        <v>0</v>
      </c>
      <c r="D67" s="49"/>
      <c r="E67" s="49"/>
      <c r="F67" s="58"/>
      <c r="G67" s="68"/>
      <c r="H67" s="132">
        <f t="shared" si="4"/>
        <v>0</v>
      </c>
      <c r="I67" s="104" t="s">
        <v>809</v>
      </c>
    </row>
    <row r="68" spans="1:9" ht="20.100000000000001" customHeight="1" x14ac:dyDescent="0.25">
      <c r="A68" s="6">
        <v>335.08</v>
      </c>
      <c r="B68" s="36" t="s">
        <v>380</v>
      </c>
      <c r="C68" s="8">
        <f>'Exhibit 4'!J34</f>
        <v>0</v>
      </c>
      <c r="D68" s="49"/>
      <c r="E68" s="49"/>
      <c r="F68" s="58"/>
      <c r="G68" s="68"/>
      <c r="H68" s="132">
        <f t="shared" si="4"/>
        <v>0</v>
      </c>
      <c r="I68" s="104" t="s">
        <v>809</v>
      </c>
    </row>
    <row r="69" spans="1:9" ht="20.100000000000001" customHeight="1" x14ac:dyDescent="0.25">
      <c r="A69" s="6">
        <v>335.09</v>
      </c>
      <c r="B69" s="37" t="s">
        <v>593</v>
      </c>
      <c r="C69" s="8">
        <f>'Exhibit 4'!J35</f>
        <v>0</v>
      </c>
      <c r="D69" s="49"/>
      <c r="E69" s="49"/>
      <c r="F69" s="58"/>
      <c r="G69" s="68"/>
      <c r="H69" s="132">
        <f t="shared" si="4"/>
        <v>0</v>
      </c>
      <c r="I69" s="115" t="s">
        <v>808</v>
      </c>
    </row>
    <row r="70" spans="1:9" ht="20.100000000000001" customHeight="1" x14ac:dyDescent="0.25">
      <c r="A70" s="6">
        <v>335.2</v>
      </c>
      <c r="B70" s="36" t="s">
        <v>3</v>
      </c>
      <c r="C70" s="8">
        <f>'Exhibit 4'!J36</f>
        <v>0</v>
      </c>
      <c r="D70" s="49"/>
      <c r="E70" s="49"/>
      <c r="F70" s="58"/>
      <c r="G70" s="68"/>
      <c r="H70" s="132">
        <f t="shared" si="4"/>
        <v>0</v>
      </c>
      <c r="I70" s="114" t="s">
        <v>930</v>
      </c>
    </row>
    <row r="71" spans="1:9" ht="20.100000000000001" customHeight="1" x14ac:dyDescent="0.25">
      <c r="A71" s="6">
        <v>336</v>
      </c>
      <c r="B71" s="30" t="s">
        <v>382</v>
      </c>
      <c r="C71" s="8">
        <f>'Exhibit 4'!J37</f>
        <v>0</v>
      </c>
      <c r="D71" s="49"/>
      <c r="E71" s="49"/>
      <c r="F71" s="58"/>
      <c r="G71" s="68"/>
      <c r="H71" s="132">
        <f t="shared" si="4"/>
        <v>0</v>
      </c>
      <c r="I71" s="114" t="s">
        <v>930</v>
      </c>
    </row>
    <row r="72" spans="1:9" ht="20.100000000000001" customHeight="1" x14ac:dyDescent="0.25">
      <c r="A72" s="6">
        <v>338</v>
      </c>
      <c r="B72" s="30" t="s">
        <v>383</v>
      </c>
      <c r="C72" s="8"/>
      <c r="D72" s="8"/>
      <c r="E72" s="8"/>
      <c r="F72" s="8"/>
      <c r="G72" s="8"/>
      <c r="H72" s="132"/>
      <c r="I72" s="104"/>
    </row>
    <row r="73" spans="1:9" ht="20.100000000000001" customHeight="1" x14ac:dyDescent="0.25">
      <c r="A73" s="6">
        <v>338.01</v>
      </c>
      <c r="B73" s="36" t="s">
        <v>384</v>
      </c>
      <c r="C73" s="8">
        <f>'Exhibit 4'!J39</f>
        <v>0</v>
      </c>
      <c r="D73" s="49"/>
      <c r="E73" s="49"/>
      <c r="F73" s="58"/>
      <c r="G73" s="68"/>
      <c r="H73" s="132">
        <f>+C73-D73+F73</f>
        <v>0</v>
      </c>
      <c r="I73" s="104" t="s">
        <v>809</v>
      </c>
    </row>
    <row r="74" spans="1:9" ht="20.100000000000001" customHeight="1" x14ac:dyDescent="0.25">
      <c r="A74" s="6">
        <v>338.02</v>
      </c>
      <c r="B74" s="36" t="s">
        <v>385</v>
      </c>
      <c r="C74" s="8">
        <f>'Exhibit 4'!J40</f>
        <v>0</v>
      </c>
      <c r="D74" s="49"/>
      <c r="E74" s="49"/>
      <c r="F74" s="58"/>
      <c r="G74" s="68"/>
      <c r="H74" s="132">
        <f>+C74-D74+F74</f>
        <v>0</v>
      </c>
      <c r="I74" s="104" t="s">
        <v>809</v>
      </c>
    </row>
    <row r="75" spans="1:9" ht="20.100000000000001" customHeight="1" x14ac:dyDescent="0.25">
      <c r="A75" s="6">
        <v>338.03</v>
      </c>
      <c r="B75" s="36" t="s">
        <v>386</v>
      </c>
      <c r="C75" s="8">
        <f>'Exhibit 4'!J41</f>
        <v>0</v>
      </c>
      <c r="D75" s="49"/>
      <c r="E75" s="49"/>
      <c r="F75" s="58"/>
      <c r="G75" s="68"/>
      <c r="H75" s="132">
        <f>+C75-D75+F75</f>
        <v>0</v>
      </c>
      <c r="I75" s="104" t="s">
        <v>809</v>
      </c>
    </row>
    <row r="76" spans="1:9" ht="20.100000000000001" customHeight="1" x14ac:dyDescent="0.25">
      <c r="A76" s="6">
        <v>338.99</v>
      </c>
      <c r="B76" s="36" t="s">
        <v>3</v>
      </c>
      <c r="C76" s="8">
        <f>'Exhibit 4'!J42</f>
        <v>0</v>
      </c>
      <c r="D76" s="49"/>
      <c r="E76" s="49"/>
      <c r="F76" s="58"/>
      <c r="G76" s="68"/>
      <c r="H76" s="132">
        <f>+C76-D76+F76</f>
        <v>0</v>
      </c>
      <c r="I76" s="114" t="s">
        <v>931</v>
      </c>
    </row>
    <row r="77" spans="1:9" ht="20.100000000000001" customHeight="1" x14ac:dyDescent="0.25">
      <c r="A77" s="6">
        <v>339</v>
      </c>
      <c r="B77" s="30" t="s">
        <v>387</v>
      </c>
      <c r="C77" s="8">
        <f>'Exhibit 4'!J43</f>
        <v>0</v>
      </c>
      <c r="D77" s="49"/>
      <c r="E77" s="49"/>
      <c r="F77" s="58"/>
      <c r="G77" s="68"/>
      <c r="H77" s="132">
        <f>+C77-D77+F77</f>
        <v>0</v>
      </c>
      <c r="I77" s="114" t="s">
        <v>931</v>
      </c>
    </row>
    <row r="78" spans="1:9" ht="20.100000000000001" customHeight="1" x14ac:dyDescent="0.25">
      <c r="A78" s="6">
        <v>340</v>
      </c>
      <c r="B78" s="4" t="s">
        <v>389</v>
      </c>
      <c r="C78" s="8"/>
      <c r="D78" s="10"/>
      <c r="E78" s="10"/>
      <c r="F78" s="10"/>
      <c r="G78" s="10"/>
      <c r="H78" s="132"/>
      <c r="I78" s="104"/>
    </row>
    <row r="79" spans="1:9" ht="20.100000000000001" customHeight="1" x14ac:dyDescent="0.25">
      <c r="A79" s="6">
        <v>341</v>
      </c>
      <c r="B79" s="30" t="s">
        <v>390</v>
      </c>
      <c r="C79" s="8">
        <f>'Exhibit 4'!J47</f>
        <v>0</v>
      </c>
      <c r="D79" s="49"/>
      <c r="E79" s="49"/>
      <c r="F79" s="58"/>
      <c r="G79" s="68"/>
      <c r="H79" s="132">
        <f t="shared" ref="H79:H87" si="5">+C79-D79+F79</f>
        <v>0</v>
      </c>
      <c r="I79" s="104" t="s">
        <v>823</v>
      </c>
    </row>
    <row r="80" spans="1:9" ht="20.100000000000001" customHeight="1" x14ac:dyDescent="0.25">
      <c r="A80" s="6">
        <v>342</v>
      </c>
      <c r="B80" s="30" t="s">
        <v>391</v>
      </c>
      <c r="C80" s="8">
        <f>'Exhibit 4'!J48</f>
        <v>0</v>
      </c>
      <c r="D80" s="49"/>
      <c r="E80" s="49"/>
      <c r="F80" s="58"/>
      <c r="G80" s="68"/>
      <c r="H80" s="132">
        <f t="shared" si="5"/>
        <v>0</v>
      </c>
      <c r="I80" s="104" t="s">
        <v>824</v>
      </c>
    </row>
    <row r="81" spans="1:9" ht="20.100000000000001" customHeight="1" x14ac:dyDescent="0.25">
      <c r="A81" s="6">
        <v>343</v>
      </c>
      <c r="B81" s="30" t="s">
        <v>392</v>
      </c>
      <c r="C81" s="8">
        <f>'Exhibit 4'!J49</f>
        <v>0</v>
      </c>
      <c r="D81" s="49"/>
      <c r="E81" s="49"/>
      <c r="F81" s="58"/>
      <c r="G81" s="68"/>
      <c r="H81" s="132">
        <f t="shared" si="5"/>
        <v>0</v>
      </c>
      <c r="I81" s="104" t="s">
        <v>825</v>
      </c>
    </row>
    <row r="82" spans="1:9" ht="20.100000000000001" customHeight="1" x14ac:dyDescent="0.25">
      <c r="A82" s="6">
        <v>344</v>
      </c>
      <c r="B82" s="30" t="s">
        <v>393</v>
      </c>
      <c r="C82" s="8">
        <f>'Exhibit 4'!J50</f>
        <v>0</v>
      </c>
      <c r="D82" s="49"/>
      <c r="E82" s="49"/>
      <c r="F82" s="58"/>
      <c r="G82" s="68"/>
      <c r="H82" s="132">
        <f t="shared" si="5"/>
        <v>0</v>
      </c>
      <c r="I82" s="114" t="s">
        <v>825</v>
      </c>
    </row>
    <row r="83" spans="1:9" ht="20.100000000000001" customHeight="1" x14ac:dyDescent="0.25">
      <c r="A83" s="6">
        <v>345</v>
      </c>
      <c r="B83" s="30" t="s">
        <v>394</v>
      </c>
      <c r="C83" s="8">
        <f>'Exhibit 4'!J51</f>
        <v>0</v>
      </c>
      <c r="D83" s="49"/>
      <c r="E83" s="49"/>
      <c r="F83" s="58"/>
      <c r="G83" s="68"/>
      <c r="H83" s="132">
        <f t="shared" si="5"/>
        <v>0</v>
      </c>
      <c r="I83" s="114" t="s">
        <v>826</v>
      </c>
    </row>
    <row r="84" spans="1:9" ht="20.100000000000001" customHeight="1" x14ac:dyDescent="0.25">
      <c r="A84" s="6">
        <v>346</v>
      </c>
      <c r="B84" s="30" t="s">
        <v>395</v>
      </c>
      <c r="C84" s="8">
        <f>'Exhibit 4'!J52</f>
        <v>0</v>
      </c>
      <c r="D84" s="49"/>
      <c r="E84" s="49"/>
      <c r="F84" s="58"/>
      <c r="G84" s="68"/>
      <c r="H84" s="132">
        <f t="shared" si="5"/>
        <v>0</v>
      </c>
      <c r="I84" s="114" t="s">
        <v>827</v>
      </c>
    </row>
    <row r="85" spans="1:9" ht="20.100000000000001" customHeight="1" x14ac:dyDescent="0.25">
      <c r="A85" s="6">
        <v>347</v>
      </c>
      <c r="B85" s="30" t="s">
        <v>396</v>
      </c>
      <c r="C85" s="8">
        <f>'Exhibit 4'!J53</f>
        <v>0</v>
      </c>
      <c r="D85" s="49"/>
      <c r="E85" s="49"/>
      <c r="F85" s="58"/>
      <c r="G85" s="68"/>
      <c r="H85" s="132">
        <f t="shared" si="5"/>
        <v>0</v>
      </c>
      <c r="I85" s="114" t="s">
        <v>826</v>
      </c>
    </row>
    <row r="86" spans="1:9" ht="20.100000000000001" customHeight="1" x14ac:dyDescent="0.25">
      <c r="A86" s="6">
        <v>348</v>
      </c>
      <c r="B86" s="30" t="s">
        <v>397</v>
      </c>
      <c r="C86" s="8">
        <f>'Exhibit 4'!J54</f>
        <v>0</v>
      </c>
      <c r="D86" s="49"/>
      <c r="E86" s="49"/>
      <c r="F86" s="58"/>
      <c r="G86" s="68"/>
      <c r="H86" s="132">
        <f t="shared" si="5"/>
        <v>0</v>
      </c>
      <c r="I86" s="114" t="s">
        <v>825</v>
      </c>
    </row>
    <row r="87" spans="1:9" ht="20.100000000000001" customHeight="1" x14ac:dyDescent="0.25">
      <c r="A87" s="6">
        <v>349</v>
      </c>
      <c r="B87" s="30" t="s">
        <v>3</v>
      </c>
      <c r="C87" s="8">
        <f>'Exhibit 4'!J55</f>
        <v>0</v>
      </c>
      <c r="D87" s="49"/>
      <c r="E87" s="49"/>
      <c r="F87" s="58"/>
      <c r="G87" s="68"/>
      <c r="H87" s="132">
        <f t="shared" si="5"/>
        <v>0</v>
      </c>
      <c r="I87" s="114" t="s">
        <v>828</v>
      </c>
    </row>
    <row r="88" spans="1:9" ht="20.100000000000001" customHeight="1" x14ac:dyDescent="0.25">
      <c r="A88" s="6">
        <v>350</v>
      </c>
      <c r="B88" s="4" t="s">
        <v>400</v>
      </c>
      <c r="C88" s="8"/>
      <c r="D88" s="8"/>
      <c r="E88" s="10"/>
      <c r="F88" s="8"/>
      <c r="G88" s="10"/>
      <c r="H88" s="132"/>
      <c r="I88" s="104"/>
    </row>
    <row r="89" spans="1:9" ht="20.100000000000001" customHeight="1" x14ac:dyDescent="0.25">
      <c r="A89" s="6">
        <v>351</v>
      </c>
      <c r="B89" s="30" t="s">
        <v>401</v>
      </c>
      <c r="C89" s="8">
        <f>'Exhibit 4'!J59</f>
        <v>0</v>
      </c>
      <c r="D89" s="49"/>
      <c r="E89" s="49"/>
      <c r="F89" s="58"/>
      <c r="G89" s="68"/>
      <c r="H89" s="132">
        <f>+C89-D89+F89</f>
        <v>0</v>
      </c>
      <c r="I89" s="104" t="s">
        <v>824</v>
      </c>
    </row>
    <row r="90" spans="1:9" ht="20.100000000000001" customHeight="1" x14ac:dyDescent="0.25">
      <c r="A90" s="6">
        <v>352</v>
      </c>
      <c r="B90" s="30" t="s">
        <v>402</v>
      </c>
      <c r="C90" s="8">
        <f>'Exhibit 4'!J60</f>
        <v>0</v>
      </c>
      <c r="D90" s="49"/>
      <c r="E90" s="49"/>
      <c r="F90" s="58"/>
      <c r="G90" s="68"/>
      <c r="H90" s="132">
        <f>+C90-D90+F90</f>
        <v>0</v>
      </c>
      <c r="I90" s="104" t="s">
        <v>824</v>
      </c>
    </row>
    <row r="91" spans="1:9" ht="20.100000000000001" customHeight="1" x14ac:dyDescent="0.25">
      <c r="A91" s="6">
        <v>353</v>
      </c>
      <c r="B91" s="30" t="s">
        <v>403</v>
      </c>
      <c r="C91" s="8">
        <f>'Exhibit 4'!J61</f>
        <v>0</v>
      </c>
      <c r="D91" s="49"/>
      <c r="E91" s="49"/>
      <c r="F91" s="58"/>
      <c r="G91" s="68"/>
      <c r="H91" s="132">
        <f>+C91-D91+F91</f>
        <v>0</v>
      </c>
      <c r="I91" s="104" t="s">
        <v>824</v>
      </c>
    </row>
    <row r="92" spans="1:9" ht="20.100000000000001" customHeight="1" x14ac:dyDescent="0.25">
      <c r="A92" s="6">
        <v>354</v>
      </c>
      <c r="B92" s="30" t="s">
        <v>404</v>
      </c>
      <c r="C92" s="8">
        <f>'Exhibit 4'!J62</f>
        <v>0</v>
      </c>
      <c r="D92" s="49"/>
      <c r="E92" s="49"/>
      <c r="F92" s="58"/>
      <c r="G92" s="68"/>
      <c r="H92" s="132">
        <f>+C92-D92+F92</f>
        <v>0</v>
      </c>
      <c r="I92" s="104" t="s">
        <v>827</v>
      </c>
    </row>
    <row r="93" spans="1:9" ht="20.100000000000001" customHeight="1" x14ac:dyDescent="0.25">
      <c r="A93" s="6">
        <v>359</v>
      </c>
      <c r="B93" s="30" t="s">
        <v>3</v>
      </c>
      <c r="C93" s="8">
        <f>'Exhibit 4'!J63</f>
        <v>0</v>
      </c>
      <c r="D93" s="49"/>
      <c r="E93" s="49"/>
      <c r="F93" s="58"/>
      <c r="G93" s="68"/>
      <c r="H93" s="132">
        <f>+C93-D93+F93</f>
        <v>0</v>
      </c>
      <c r="I93" s="114" t="s">
        <v>685</v>
      </c>
    </row>
    <row r="94" spans="1:9" ht="20.100000000000001" customHeight="1" x14ac:dyDescent="0.25">
      <c r="A94" s="6">
        <v>360</v>
      </c>
      <c r="B94" s="4" t="s">
        <v>406</v>
      </c>
      <c r="C94" s="8"/>
      <c r="D94" s="10"/>
      <c r="E94" s="10"/>
      <c r="F94" s="10"/>
      <c r="G94" s="10"/>
      <c r="H94" s="132"/>
      <c r="I94" s="104"/>
    </row>
    <row r="95" spans="1:9" ht="20.100000000000001" customHeight="1" x14ac:dyDescent="0.25">
      <c r="A95" s="6">
        <v>361</v>
      </c>
      <c r="B95" s="30" t="s">
        <v>407</v>
      </c>
      <c r="C95" s="8">
        <f>'Exhibit 4'!J67</f>
        <v>0</v>
      </c>
      <c r="D95" s="49"/>
      <c r="E95" s="49"/>
      <c r="F95" s="58"/>
      <c r="G95" s="68"/>
      <c r="H95" s="132">
        <f>+C95-D95+F95</f>
        <v>0</v>
      </c>
      <c r="I95" s="104" t="s">
        <v>684</v>
      </c>
    </row>
    <row r="96" spans="1:9" ht="20.100000000000001" customHeight="1" x14ac:dyDescent="0.25">
      <c r="A96" s="6">
        <v>362</v>
      </c>
      <c r="B96" s="30" t="s">
        <v>408</v>
      </c>
      <c r="C96" s="8">
        <f>'Exhibit 4'!J68</f>
        <v>0</v>
      </c>
      <c r="D96" s="49"/>
      <c r="E96" s="49"/>
      <c r="F96" s="155"/>
      <c r="G96" s="156"/>
      <c r="H96" s="132">
        <f>+C96-D96+F96</f>
        <v>0</v>
      </c>
      <c r="I96" s="104" t="s">
        <v>823</v>
      </c>
    </row>
    <row r="97" spans="1:9" ht="20.100000000000001" customHeight="1" x14ac:dyDescent="0.25">
      <c r="B97" s="30"/>
      <c r="C97" s="8"/>
      <c r="D97" s="125"/>
      <c r="E97" s="125"/>
      <c r="F97" s="58"/>
      <c r="G97" s="68"/>
      <c r="H97" s="132">
        <f t="shared" ref="H97:H103" si="6">+C97-D97+F97</f>
        <v>0</v>
      </c>
      <c r="I97" s="104" t="s">
        <v>824</v>
      </c>
    </row>
    <row r="98" spans="1:9" ht="20.100000000000001" customHeight="1" x14ac:dyDescent="0.25">
      <c r="B98" s="30"/>
      <c r="C98" s="8"/>
      <c r="D98" s="125"/>
      <c r="E98" s="125"/>
      <c r="F98" s="58"/>
      <c r="G98" s="68"/>
      <c r="H98" s="132">
        <f t="shared" si="6"/>
        <v>0</v>
      </c>
      <c r="I98" s="104" t="s">
        <v>825</v>
      </c>
    </row>
    <row r="99" spans="1:9" ht="20.100000000000001" customHeight="1" x14ac:dyDescent="0.25">
      <c r="B99" s="30"/>
      <c r="C99" s="8"/>
      <c r="D99" s="125"/>
      <c r="E99" s="125"/>
      <c r="F99" s="58"/>
      <c r="G99" s="68"/>
      <c r="H99" s="132">
        <f t="shared" si="6"/>
        <v>0</v>
      </c>
      <c r="I99" s="104" t="s">
        <v>826</v>
      </c>
    </row>
    <row r="100" spans="1:9" ht="20.100000000000001" customHeight="1" x14ac:dyDescent="0.25">
      <c r="B100" s="30"/>
      <c r="C100" s="8"/>
      <c r="D100" s="125"/>
      <c r="E100" s="125"/>
      <c r="F100" s="58"/>
      <c r="G100" s="68"/>
      <c r="H100" s="132">
        <f t="shared" si="6"/>
        <v>0</v>
      </c>
      <c r="I100" s="104" t="s">
        <v>827</v>
      </c>
    </row>
    <row r="101" spans="1:9" ht="20.100000000000001" customHeight="1" x14ac:dyDescent="0.25">
      <c r="B101" s="30"/>
      <c r="C101" s="8"/>
      <c r="D101" s="125"/>
      <c r="E101" s="125"/>
      <c r="F101" s="58"/>
      <c r="G101" s="68"/>
      <c r="H101" s="132">
        <f t="shared" si="6"/>
        <v>0</v>
      </c>
      <c r="I101" s="104" t="s">
        <v>927</v>
      </c>
    </row>
    <row r="102" spans="1:9" ht="20.100000000000001" customHeight="1" x14ac:dyDescent="0.25">
      <c r="B102" s="30"/>
      <c r="C102" s="8"/>
      <c r="D102" s="125"/>
      <c r="E102" s="125"/>
      <c r="F102" s="58"/>
      <c r="G102" s="68"/>
      <c r="H102" s="132">
        <f t="shared" si="6"/>
        <v>0</v>
      </c>
      <c r="I102" s="104" t="s">
        <v>928</v>
      </c>
    </row>
    <row r="103" spans="1:9" ht="20.100000000000001" customHeight="1" x14ac:dyDescent="0.25">
      <c r="B103" s="30"/>
      <c r="C103" s="8"/>
      <c r="D103" s="125"/>
      <c r="E103" s="125"/>
      <c r="F103" s="58"/>
      <c r="G103" s="68"/>
      <c r="H103" s="132">
        <f t="shared" si="6"/>
        <v>0</v>
      </c>
      <c r="I103" s="104" t="s">
        <v>828</v>
      </c>
    </row>
    <row r="104" spans="1:9" ht="20.100000000000001" customHeight="1" x14ac:dyDescent="0.25">
      <c r="A104" s="6">
        <v>363</v>
      </c>
      <c r="B104" s="30" t="s">
        <v>409</v>
      </c>
      <c r="C104" s="8">
        <f>'Exhibit 4'!J69</f>
        <v>0</v>
      </c>
      <c r="D104" s="49"/>
      <c r="E104" s="49"/>
      <c r="F104" s="58"/>
      <c r="G104" s="68"/>
      <c r="H104" s="132">
        <f>+C104-D104+F104</f>
        <v>0</v>
      </c>
      <c r="I104" s="104" t="s">
        <v>817</v>
      </c>
    </row>
    <row r="105" spans="1:9" ht="20.100000000000001" customHeight="1" x14ac:dyDescent="0.25">
      <c r="A105" s="6">
        <v>364</v>
      </c>
      <c r="B105" s="30" t="s">
        <v>410</v>
      </c>
      <c r="C105" s="8">
        <f>'Exhibit 4'!J70</f>
        <v>0</v>
      </c>
      <c r="D105" s="49"/>
      <c r="E105" s="49"/>
      <c r="F105" s="58"/>
      <c r="G105" s="68"/>
      <c r="H105" s="132">
        <f>+C105-D105+F105</f>
        <v>0</v>
      </c>
      <c r="I105" s="104" t="s">
        <v>817</v>
      </c>
    </row>
    <row r="106" spans="1:9" ht="20.100000000000001" customHeight="1" x14ac:dyDescent="0.25">
      <c r="A106" s="6">
        <v>367</v>
      </c>
      <c r="B106" s="30" t="s">
        <v>411</v>
      </c>
      <c r="C106" s="8">
        <f>'Exhibit 4'!J71</f>
        <v>0</v>
      </c>
      <c r="D106" s="49"/>
      <c r="E106" s="49"/>
      <c r="F106" s="155"/>
      <c r="G106" s="156"/>
      <c r="H106" s="132">
        <f>+C106-D106+F106</f>
        <v>0</v>
      </c>
      <c r="I106" s="114" t="s">
        <v>685</v>
      </c>
    </row>
    <row r="107" spans="1:9" ht="20.100000000000001" customHeight="1" x14ac:dyDescent="0.25">
      <c r="B107" s="30"/>
      <c r="C107" s="8"/>
      <c r="D107" s="125"/>
      <c r="E107" s="125"/>
      <c r="F107" s="58"/>
      <c r="G107" s="68"/>
      <c r="H107" s="132">
        <f t="shared" ref="H107:H122" si="7">+C107-D107+F107</f>
        <v>0</v>
      </c>
      <c r="I107" s="104" t="s">
        <v>807</v>
      </c>
    </row>
    <row r="108" spans="1:9" ht="20.100000000000001" customHeight="1" x14ac:dyDescent="0.25">
      <c r="B108" s="30"/>
      <c r="C108" s="8"/>
      <c r="D108" s="125"/>
      <c r="E108" s="125"/>
      <c r="F108" s="58"/>
      <c r="G108" s="68"/>
      <c r="H108" s="132">
        <f t="shared" si="7"/>
        <v>0</v>
      </c>
      <c r="I108" s="104" t="s">
        <v>808</v>
      </c>
    </row>
    <row r="109" spans="1:9" ht="20.100000000000001" customHeight="1" x14ac:dyDescent="0.25">
      <c r="B109" s="30"/>
      <c r="C109" s="8"/>
      <c r="D109" s="125"/>
      <c r="E109" s="125"/>
      <c r="F109" s="58"/>
      <c r="G109" s="68"/>
      <c r="H109" s="132">
        <f t="shared" si="7"/>
        <v>0</v>
      </c>
      <c r="I109" s="104" t="s">
        <v>809</v>
      </c>
    </row>
    <row r="110" spans="1:9" ht="20.100000000000001" customHeight="1" x14ac:dyDescent="0.25">
      <c r="B110" s="30"/>
      <c r="C110" s="8"/>
      <c r="D110" s="125"/>
      <c r="E110" s="125"/>
      <c r="F110" s="58"/>
      <c r="G110" s="68"/>
      <c r="H110" s="132">
        <f t="shared" si="7"/>
        <v>0</v>
      </c>
      <c r="I110" s="104" t="s">
        <v>810</v>
      </c>
    </row>
    <row r="111" spans="1:9" ht="20.100000000000001" customHeight="1" x14ac:dyDescent="0.25">
      <c r="B111" s="30"/>
      <c r="C111" s="8"/>
      <c r="D111" s="125"/>
      <c r="E111" s="125"/>
      <c r="F111" s="58"/>
      <c r="G111" s="68"/>
      <c r="H111" s="132">
        <f t="shared" si="7"/>
        <v>0</v>
      </c>
      <c r="I111" s="104" t="s">
        <v>811</v>
      </c>
    </row>
    <row r="112" spans="1:9" ht="20.100000000000001" customHeight="1" x14ac:dyDescent="0.25">
      <c r="B112" s="30"/>
      <c r="C112" s="8"/>
      <c r="D112" s="125"/>
      <c r="E112" s="125"/>
      <c r="F112" s="58"/>
      <c r="G112" s="68"/>
      <c r="H112" s="132">
        <f t="shared" si="7"/>
        <v>0</v>
      </c>
      <c r="I112" s="104" t="s">
        <v>812</v>
      </c>
    </row>
    <row r="113" spans="1:9" ht="20.100000000000001" customHeight="1" x14ac:dyDescent="0.25">
      <c r="B113" s="30"/>
      <c r="C113" s="8"/>
      <c r="D113" s="125"/>
      <c r="E113" s="125"/>
      <c r="F113" s="58"/>
      <c r="G113" s="68"/>
      <c r="H113" s="132">
        <f t="shared" si="7"/>
        <v>0</v>
      </c>
      <c r="I113" s="104" t="s">
        <v>813</v>
      </c>
    </row>
    <row r="114" spans="1:9" ht="20.100000000000001" customHeight="1" x14ac:dyDescent="0.25">
      <c r="B114" s="30"/>
      <c r="C114" s="8"/>
      <c r="D114" s="125"/>
      <c r="E114" s="125"/>
      <c r="F114" s="58"/>
      <c r="G114" s="68"/>
      <c r="H114" s="132">
        <f t="shared" si="7"/>
        <v>0</v>
      </c>
      <c r="I114" s="104" t="s">
        <v>814</v>
      </c>
    </row>
    <row r="115" spans="1:9" ht="20.100000000000001" customHeight="1" x14ac:dyDescent="0.25">
      <c r="B115" s="30"/>
      <c r="C115" s="8"/>
      <c r="D115" s="125"/>
      <c r="E115" s="125"/>
      <c r="F115" s="58"/>
      <c r="G115" s="68"/>
      <c r="H115" s="132">
        <f t="shared" si="7"/>
        <v>0</v>
      </c>
      <c r="I115" s="104" t="s">
        <v>815</v>
      </c>
    </row>
    <row r="116" spans="1:9" ht="20.100000000000001" customHeight="1" x14ac:dyDescent="0.25">
      <c r="B116" s="30"/>
      <c r="C116" s="8"/>
      <c r="D116" s="125"/>
      <c r="E116" s="125"/>
      <c r="F116" s="58"/>
      <c r="G116" s="68"/>
      <c r="H116" s="132">
        <f t="shared" si="7"/>
        <v>0</v>
      </c>
      <c r="I116" s="104" t="s">
        <v>816</v>
      </c>
    </row>
    <row r="117" spans="1:9" ht="20.100000000000001" customHeight="1" x14ac:dyDescent="0.25">
      <c r="B117" s="30"/>
      <c r="C117" s="8"/>
      <c r="D117" s="125"/>
      <c r="E117" s="125"/>
      <c r="F117" s="58"/>
      <c r="G117" s="68"/>
      <c r="H117" s="132">
        <f t="shared" si="7"/>
        <v>0</v>
      </c>
      <c r="I117" s="104" t="s">
        <v>817</v>
      </c>
    </row>
    <row r="118" spans="1:9" ht="20.100000000000001" customHeight="1" x14ac:dyDescent="0.25">
      <c r="B118" s="30"/>
      <c r="C118" s="8"/>
      <c r="D118" s="125"/>
      <c r="E118" s="125"/>
      <c r="F118" s="58"/>
      <c r="G118" s="68"/>
      <c r="H118" s="132">
        <f t="shared" si="7"/>
        <v>0</v>
      </c>
      <c r="I118" s="104" t="s">
        <v>818</v>
      </c>
    </row>
    <row r="119" spans="1:9" ht="20.100000000000001" customHeight="1" x14ac:dyDescent="0.25">
      <c r="B119" s="30"/>
      <c r="C119" s="8"/>
      <c r="D119" s="125"/>
      <c r="E119" s="125"/>
      <c r="F119" s="58"/>
      <c r="G119" s="68"/>
      <c r="H119" s="132">
        <f t="shared" si="7"/>
        <v>0</v>
      </c>
      <c r="I119" s="104" t="s">
        <v>819</v>
      </c>
    </row>
    <row r="120" spans="1:9" ht="20.100000000000001" customHeight="1" x14ac:dyDescent="0.25">
      <c r="B120" s="30"/>
      <c r="C120" s="8"/>
      <c r="D120" s="125"/>
      <c r="E120" s="125"/>
      <c r="F120" s="58"/>
      <c r="G120" s="68"/>
      <c r="H120" s="132">
        <f t="shared" si="7"/>
        <v>0</v>
      </c>
      <c r="I120" s="104" t="s">
        <v>820</v>
      </c>
    </row>
    <row r="121" spans="1:9" ht="20.100000000000001" customHeight="1" x14ac:dyDescent="0.25">
      <c r="B121" s="30"/>
      <c r="C121" s="8"/>
      <c r="D121" s="125"/>
      <c r="E121" s="125"/>
      <c r="F121" s="58"/>
      <c r="G121" s="68"/>
      <c r="H121" s="132">
        <f t="shared" si="7"/>
        <v>0</v>
      </c>
      <c r="I121" s="104" t="s">
        <v>821</v>
      </c>
    </row>
    <row r="122" spans="1:9" ht="20.100000000000001" customHeight="1" x14ac:dyDescent="0.25">
      <c r="B122" s="30"/>
      <c r="C122" s="8"/>
      <c r="D122" s="125"/>
      <c r="E122" s="125"/>
      <c r="F122" s="58"/>
      <c r="G122" s="68"/>
      <c r="H122" s="132">
        <f t="shared" si="7"/>
        <v>0</v>
      </c>
      <c r="I122" s="104" t="s">
        <v>822</v>
      </c>
    </row>
    <row r="123" spans="1:9" ht="20.100000000000001" customHeight="1" x14ac:dyDescent="0.25">
      <c r="A123" s="6">
        <v>368</v>
      </c>
      <c r="B123" s="30" t="s">
        <v>412</v>
      </c>
      <c r="C123" s="8">
        <f>'Exhibit 4'!J72</f>
        <v>0</v>
      </c>
      <c r="D123" s="49"/>
      <c r="E123" s="49"/>
      <c r="F123" s="58"/>
      <c r="G123" s="68"/>
      <c r="H123" s="132">
        <f>+C123-D123+F123</f>
        <v>0</v>
      </c>
      <c r="I123" s="114" t="s">
        <v>828</v>
      </c>
    </row>
    <row r="124" spans="1:9" ht="20.100000000000001" customHeight="1" x14ac:dyDescent="0.25">
      <c r="A124" s="6">
        <v>369</v>
      </c>
      <c r="B124" s="30" t="s">
        <v>3</v>
      </c>
      <c r="C124" s="9">
        <f>'Exhibit 4'!J73</f>
        <v>0</v>
      </c>
      <c r="D124" s="50"/>
      <c r="E124" s="67"/>
      <c r="F124" s="66"/>
      <c r="G124" s="68"/>
      <c r="H124" s="163">
        <f>+C124-D124+F124</f>
        <v>0</v>
      </c>
      <c r="I124" s="114" t="s">
        <v>685</v>
      </c>
    </row>
    <row r="125" spans="1:9" ht="20.100000000000001" customHeight="1" x14ac:dyDescent="0.25">
      <c r="B125" s="4" t="s">
        <v>8</v>
      </c>
      <c r="C125" s="16">
        <f>SUM(C11:C124)</f>
        <v>0</v>
      </c>
      <c r="D125" s="16">
        <f>SUM(D11:D124)</f>
        <v>0</v>
      </c>
      <c r="E125" s="8"/>
      <c r="F125" s="16">
        <f>SUM(F11:F124)</f>
        <v>0</v>
      </c>
      <c r="G125" s="8"/>
      <c r="H125" s="164">
        <f>SUM(H11:H124)</f>
        <v>0</v>
      </c>
      <c r="I125" s="104"/>
    </row>
    <row r="126" spans="1:9" ht="20.100000000000001" customHeight="1" x14ac:dyDescent="0.25">
      <c r="B126" s="4"/>
      <c r="C126" s="10"/>
      <c r="D126" s="10"/>
      <c r="E126" s="10"/>
      <c r="F126" s="10"/>
      <c r="G126" s="10"/>
      <c r="H126" s="141"/>
      <c r="I126" s="104"/>
    </row>
    <row r="127" spans="1:9" ht="20.100000000000001" customHeight="1" x14ac:dyDescent="0.25">
      <c r="B127" s="4" t="s">
        <v>9</v>
      </c>
      <c r="C127" s="92"/>
      <c r="D127" s="92"/>
      <c r="E127" s="10"/>
      <c r="F127" s="92"/>
      <c r="G127" s="10"/>
      <c r="H127" s="165"/>
      <c r="I127" s="104"/>
    </row>
    <row r="128" spans="1:9" ht="20.100000000000001" customHeight="1" x14ac:dyDescent="0.25">
      <c r="A128" s="6">
        <v>410</v>
      </c>
      <c r="B128" s="4" t="s">
        <v>413</v>
      </c>
      <c r="C128" s="10"/>
      <c r="D128" s="10"/>
      <c r="E128" s="10"/>
      <c r="F128" s="10"/>
      <c r="G128" s="10"/>
      <c r="H128" s="141"/>
      <c r="I128" s="104"/>
    </row>
    <row r="129" spans="1:9" ht="20.100000000000001" customHeight="1" x14ac:dyDescent="0.25">
      <c r="A129" s="6">
        <v>411</v>
      </c>
      <c r="B129" s="30" t="s">
        <v>414</v>
      </c>
      <c r="C129" s="8">
        <f>'Exhibit 4'!J79</f>
        <v>0</v>
      </c>
      <c r="D129" s="49"/>
      <c r="E129" s="49"/>
      <c r="F129" s="49"/>
      <c r="G129" s="49"/>
      <c r="H129" s="132">
        <f>+C129+D129-F129</f>
        <v>0</v>
      </c>
      <c r="I129" s="104"/>
    </row>
    <row r="130" spans="1:9" ht="20.100000000000001" customHeight="1" x14ac:dyDescent="0.25">
      <c r="A130" s="6">
        <v>412</v>
      </c>
      <c r="B130" s="30" t="s">
        <v>415</v>
      </c>
      <c r="C130" s="8">
        <f>'Exhibit 4'!J80</f>
        <v>0</v>
      </c>
      <c r="D130" s="49"/>
      <c r="E130" s="49"/>
      <c r="F130" s="49"/>
      <c r="G130" s="49"/>
      <c r="H130" s="132">
        <f>+C130+D130-F130</f>
        <v>0</v>
      </c>
      <c r="I130" s="104"/>
    </row>
    <row r="131" spans="1:9" ht="20.100000000000001" customHeight="1" x14ac:dyDescent="0.25">
      <c r="A131" s="6">
        <v>413</v>
      </c>
      <c r="B131" s="30" t="s">
        <v>416</v>
      </c>
      <c r="C131" s="8">
        <f>'Exhibit 4'!J81</f>
        <v>0</v>
      </c>
      <c r="D131" s="49"/>
      <c r="E131" s="49"/>
      <c r="F131" s="49"/>
      <c r="G131" s="49"/>
      <c r="H131" s="132">
        <f>+C131+D131-F131</f>
        <v>0</v>
      </c>
      <c r="I131" s="104"/>
    </row>
    <row r="132" spans="1:9" ht="20.100000000000001" customHeight="1" x14ac:dyDescent="0.25">
      <c r="A132" s="6">
        <v>414</v>
      </c>
      <c r="B132" s="30" t="s">
        <v>417</v>
      </c>
      <c r="C132" s="8">
        <f>'Exhibit 4'!J82</f>
        <v>0</v>
      </c>
      <c r="D132" s="49"/>
      <c r="E132" s="49"/>
      <c r="F132" s="49"/>
      <c r="G132" s="49"/>
      <c r="H132" s="132">
        <f>+C132+D132-F132</f>
        <v>0</v>
      </c>
      <c r="I132" s="114"/>
    </row>
    <row r="133" spans="1:9" ht="20.100000000000001" customHeight="1" x14ac:dyDescent="0.25">
      <c r="A133" s="6">
        <v>419</v>
      </c>
      <c r="B133" s="30" t="s">
        <v>3</v>
      </c>
      <c r="C133" s="9">
        <f>'Exhibit 4'!J83</f>
        <v>0</v>
      </c>
      <c r="D133" s="50"/>
      <c r="E133" s="49"/>
      <c r="F133" s="50"/>
      <c r="G133" s="49"/>
      <c r="H133" s="166">
        <f>+C133+D133-F133</f>
        <v>0</v>
      </c>
      <c r="I133" s="114"/>
    </row>
    <row r="134" spans="1:9" ht="20.100000000000001" customHeight="1" x14ac:dyDescent="0.25">
      <c r="B134" s="4" t="s">
        <v>418</v>
      </c>
      <c r="C134" s="16">
        <f>SUM(C129:C133)</f>
        <v>0</v>
      </c>
      <c r="D134" s="16">
        <f>SUM(D129:D133)</f>
        <v>0</v>
      </c>
      <c r="E134" s="8"/>
      <c r="F134" s="16">
        <f>SUM(F129:F133)</f>
        <v>0</v>
      </c>
      <c r="G134" s="8"/>
      <c r="H134" s="164">
        <f>SUM(H129:H133)</f>
        <v>0</v>
      </c>
      <c r="I134" s="114" t="s">
        <v>829</v>
      </c>
    </row>
    <row r="135" spans="1:9" ht="15" customHeight="1" x14ac:dyDescent="0.25">
      <c r="B135" s="4"/>
      <c r="C135" s="8"/>
      <c r="D135" s="8"/>
      <c r="E135" s="8"/>
      <c r="F135" s="8"/>
      <c r="G135" s="8"/>
      <c r="H135" s="132"/>
      <c r="I135" s="104"/>
    </row>
    <row r="136" spans="1:9" ht="20.100000000000001" customHeight="1" x14ac:dyDescent="0.25">
      <c r="A136" s="6">
        <v>420</v>
      </c>
      <c r="B136" s="4" t="s">
        <v>419</v>
      </c>
      <c r="C136" s="8"/>
      <c r="D136" s="8"/>
      <c r="E136" s="8"/>
      <c r="F136" s="8"/>
      <c r="G136" s="8"/>
      <c r="H136" s="132"/>
      <c r="I136" s="104"/>
    </row>
    <row r="137" spans="1:9" ht="20.100000000000001" customHeight="1" x14ac:dyDescent="0.25">
      <c r="A137" s="6">
        <v>421</v>
      </c>
      <c r="B137" s="30" t="s">
        <v>420</v>
      </c>
      <c r="C137" s="8">
        <f>'Exhibit 4'!J87</f>
        <v>0</v>
      </c>
      <c r="D137" s="49"/>
      <c r="E137" s="49"/>
      <c r="F137" s="49"/>
      <c r="G137" s="49"/>
      <c r="H137" s="132">
        <f>+C137+D137-F137</f>
        <v>0</v>
      </c>
      <c r="I137" s="104"/>
    </row>
    <row r="138" spans="1:9" ht="20.100000000000001" customHeight="1" x14ac:dyDescent="0.25">
      <c r="A138" s="6">
        <v>422</v>
      </c>
      <c r="B138" s="30" t="s">
        <v>421</v>
      </c>
      <c r="C138" s="8">
        <f>'Exhibit 4'!J88</f>
        <v>0</v>
      </c>
      <c r="D138" s="49"/>
      <c r="E138" s="49"/>
      <c r="F138" s="49"/>
      <c r="G138" s="49"/>
      <c r="H138" s="132">
        <f>+C138+D138-F138</f>
        <v>0</v>
      </c>
      <c r="I138" s="104"/>
    </row>
    <row r="139" spans="1:9" ht="20.100000000000001" customHeight="1" x14ac:dyDescent="0.25">
      <c r="A139" s="6">
        <v>423</v>
      </c>
      <c r="B139" s="30" t="s">
        <v>422</v>
      </c>
      <c r="C139" s="8">
        <f>'Exhibit 4'!J89</f>
        <v>0</v>
      </c>
      <c r="D139" s="49"/>
      <c r="E139" s="49"/>
      <c r="F139" s="49"/>
      <c r="G139" s="49"/>
      <c r="H139" s="132">
        <f>+C139+D139-F139</f>
        <v>0</v>
      </c>
      <c r="I139" s="104"/>
    </row>
    <row r="140" spans="1:9" ht="20.100000000000001" customHeight="1" x14ac:dyDescent="0.25">
      <c r="A140" s="6">
        <v>429</v>
      </c>
      <c r="B140" s="30" t="s">
        <v>423</v>
      </c>
      <c r="C140" s="119">
        <f>'Exhibit 4'!J90</f>
        <v>0</v>
      </c>
      <c r="D140" s="50"/>
      <c r="E140" s="49"/>
      <c r="F140" s="50"/>
      <c r="G140" s="49"/>
      <c r="H140" s="166">
        <f>+C140+D140-F140</f>
        <v>0</v>
      </c>
      <c r="I140" s="114"/>
    </row>
    <row r="141" spans="1:9" ht="20.100000000000001" customHeight="1" x14ac:dyDescent="0.25">
      <c r="B141" s="4" t="s">
        <v>424</v>
      </c>
      <c r="C141" s="9">
        <f>+SUM(C137:C140)</f>
        <v>0</v>
      </c>
      <c r="D141" s="9">
        <f>+SUM(D137:D140)</f>
        <v>0</v>
      </c>
      <c r="E141" s="8"/>
      <c r="F141" s="9">
        <f>+SUM(F137:F140)</f>
        <v>0</v>
      </c>
      <c r="G141" s="8"/>
      <c r="H141" s="131">
        <f>+SUM(H137:H140)</f>
        <v>0</v>
      </c>
      <c r="I141" s="114" t="s">
        <v>830</v>
      </c>
    </row>
    <row r="142" spans="1:9" ht="15" customHeight="1" x14ac:dyDescent="0.25">
      <c r="B142" s="4"/>
      <c r="C142" s="8"/>
      <c r="D142" s="8"/>
      <c r="E142" s="8"/>
      <c r="F142" s="8"/>
      <c r="G142" s="8"/>
      <c r="H142" s="132"/>
      <c r="I142" s="104"/>
    </row>
    <row r="143" spans="1:9" ht="20.100000000000001" customHeight="1" x14ac:dyDescent="0.25">
      <c r="A143" s="6">
        <v>430</v>
      </c>
      <c r="B143" s="4" t="s">
        <v>425</v>
      </c>
      <c r="C143" s="8"/>
      <c r="D143" s="8"/>
      <c r="E143" s="8"/>
      <c r="F143" s="8"/>
      <c r="G143" s="8"/>
      <c r="H143" s="132"/>
      <c r="I143" s="104"/>
    </row>
    <row r="144" spans="1:9" ht="20.100000000000001" customHeight="1" x14ac:dyDescent="0.25">
      <c r="A144" s="6">
        <v>431</v>
      </c>
      <c r="B144" s="30" t="s">
        <v>392</v>
      </c>
      <c r="C144" s="8">
        <f>'Exhibit 4'!J94</f>
        <v>0</v>
      </c>
      <c r="D144" s="49"/>
      <c r="E144" s="49"/>
      <c r="F144" s="49"/>
      <c r="G144" s="49"/>
      <c r="H144" s="132">
        <f t="shared" ref="H144:H152" si="8">+C144+D144-F144</f>
        <v>0</v>
      </c>
      <c r="I144" s="104"/>
    </row>
    <row r="145" spans="1:9" ht="20.100000000000001" customHeight="1" x14ac:dyDescent="0.25">
      <c r="A145" s="6">
        <v>432</v>
      </c>
      <c r="B145" s="30" t="s">
        <v>393</v>
      </c>
      <c r="C145" s="8">
        <f>'Exhibit 4'!J95</f>
        <v>0</v>
      </c>
      <c r="D145" s="49"/>
      <c r="E145" s="49"/>
      <c r="F145" s="49"/>
      <c r="G145" s="49"/>
      <c r="H145" s="132">
        <f t="shared" si="8"/>
        <v>0</v>
      </c>
      <c r="I145" s="104"/>
    </row>
    <row r="146" spans="1:9" ht="20.100000000000001" customHeight="1" x14ac:dyDescent="0.25">
      <c r="A146" s="6">
        <v>433</v>
      </c>
      <c r="B146" s="30" t="s">
        <v>426</v>
      </c>
      <c r="C146" s="8">
        <f>'Exhibit 4'!J96</f>
        <v>0</v>
      </c>
      <c r="D146" s="49"/>
      <c r="E146" s="49"/>
      <c r="F146" s="49"/>
      <c r="G146" s="49"/>
      <c r="H146" s="132">
        <f t="shared" si="8"/>
        <v>0</v>
      </c>
      <c r="I146" s="104"/>
    </row>
    <row r="147" spans="1:9" ht="20.100000000000001" customHeight="1" x14ac:dyDescent="0.25">
      <c r="A147" s="6">
        <v>434</v>
      </c>
      <c r="B147" s="30" t="s">
        <v>427</v>
      </c>
      <c r="C147" s="8">
        <f>'Exhibit 4'!J97</f>
        <v>0</v>
      </c>
      <c r="D147" s="49"/>
      <c r="E147" s="49"/>
      <c r="F147" s="49"/>
      <c r="G147" s="49"/>
      <c r="H147" s="132">
        <f t="shared" si="8"/>
        <v>0</v>
      </c>
      <c r="I147" s="114"/>
    </row>
    <row r="148" spans="1:9" ht="20.100000000000001" customHeight="1" x14ac:dyDescent="0.25">
      <c r="A148" s="6">
        <v>435</v>
      </c>
      <c r="B148" s="30" t="s">
        <v>428</v>
      </c>
      <c r="C148" s="8">
        <f>'Exhibit 4'!J98</f>
        <v>0</v>
      </c>
      <c r="D148" s="49"/>
      <c r="E148" s="49"/>
      <c r="F148" s="49"/>
      <c r="G148" s="49"/>
      <c r="H148" s="132">
        <f t="shared" si="8"/>
        <v>0</v>
      </c>
      <c r="I148" s="114"/>
    </row>
    <row r="149" spans="1:9" ht="20.100000000000001" customHeight="1" x14ac:dyDescent="0.25">
      <c r="A149" s="6">
        <v>436</v>
      </c>
      <c r="B149" s="30" t="s">
        <v>429</v>
      </c>
      <c r="C149" s="8">
        <f>'Exhibit 4'!J99</f>
        <v>0</v>
      </c>
      <c r="D149" s="49"/>
      <c r="E149" s="49"/>
      <c r="F149" s="49"/>
      <c r="G149" s="49"/>
      <c r="H149" s="132">
        <f t="shared" si="8"/>
        <v>0</v>
      </c>
      <c r="I149" s="114"/>
    </row>
    <row r="150" spans="1:9" ht="20.100000000000001" customHeight="1" x14ac:dyDescent="0.25">
      <c r="A150" s="6">
        <v>437</v>
      </c>
      <c r="B150" s="30" t="s">
        <v>430</v>
      </c>
      <c r="C150" s="8">
        <f>'Exhibit 4'!J100</f>
        <v>0</v>
      </c>
      <c r="D150" s="49"/>
      <c r="E150" s="49"/>
      <c r="F150" s="49"/>
      <c r="G150" s="49"/>
      <c r="H150" s="132">
        <f t="shared" si="8"/>
        <v>0</v>
      </c>
      <c r="I150" s="114"/>
    </row>
    <row r="151" spans="1:9" ht="20.100000000000001" customHeight="1" x14ac:dyDescent="0.25">
      <c r="A151" s="6">
        <v>438</v>
      </c>
      <c r="B151" s="30" t="s">
        <v>431</v>
      </c>
      <c r="C151" s="8">
        <f>'Exhibit 4'!J101</f>
        <v>0</v>
      </c>
      <c r="D151" s="49"/>
      <c r="E151" s="49"/>
      <c r="F151" s="49"/>
      <c r="G151" s="49"/>
      <c r="H151" s="132">
        <f t="shared" si="8"/>
        <v>0</v>
      </c>
      <c r="I151" s="114"/>
    </row>
    <row r="152" spans="1:9" ht="20.100000000000001" customHeight="1" x14ac:dyDescent="0.25">
      <c r="A152" s="6">
        <v>439</v>
      </c>
      <c r="B152" s="30" t="s">
        <v>432</v>
      </c>
      <c r="C152" s="119">
        <f>'Exhibit 4'!J102</f>
        <v>0</v>
      </c>
      <c r="D152" s="50"/>
      <c r="E152" s="49"/>
      <c r="F152" s="50"/>
      <c r="G152" s="49"/>
      <c r="H152" s="166">
        <f t="shared" si="8"/>
        <v>0</v>
      </c>
      <c r="I152" s="114"/>
    </row>
    <row r="153" spans="1:9" ht="20.100000000000001" customHeight="1" x14ac:dyDescent="0.25">
      <c r="B153" s="4" t="s">
        <v>433</v>
      </c>
      <c r="C153" s="16">
        <f>SUM(C144:C152)</f>
        <v>0</v>
      </c>
      <c r="D153" s="16">
        <f>SUM(D144:D152)</f>
        <v>0</v>
      </c>
      <c r="E153" s="8"/>
      <c r="F153" s="16">
        <f>SUM(F144:F152)</f>
        <v>0</v>
      </c>
      <c r="G153" s="8"/>
      <c r="H153" s="164">
        <f>SUM(H144:H152)</f>
        <v>0</v>
      </c>
      <c r="I153" s="114" t="s">
        <v>831</v>
      </c>
    </row>
    <row r="154" spans="1:9" ht="15" customHeight="1" x14ac:dyDescent="0.25">
      <c r="B154" s="4"/>
      <c r="C154" s="8"/>
      <c r="D154" s="8"/>
      <c r="E154" s="8"/>
      <c r="F154" s="8"/>
      <c r="G154" s="8"/>
      <c r="H154" s="132"/>
      <c r="I154" s="104"/>
    </row>
    <row r="155" spans="1:9" ht="20.100000000000001" customHeight="1" x14ac:dyDescent="0.25">
      <c r="A155" s="6">
        <v>440</v>
      </c>
      <c r="B155" s="4" t="s">
        <v>434</v>
      </c>
      <c r="C155" s="8"/>
      <c r="D155" s="8"/>
      <c r="E155" s="8"/>
      <c r="F155" s="8"/>
      <c r="G155" s="8"/>
      <c r="H155" s="132"/>
      <c r="I155" s="104"/>
    </row>
    <row r="156" spans="1:9" ht="20.100000000000001" customHeight="1" x14ac:dyDescent="0.25">
      <c r="A156" s="6">
        <v>441</v>
      </c>
      <c r="B156" s="30" t="s">
        <v>394</v>
      </c>
      <c r="C156" s="8">
        <f>'Exhibit 4'!J106</f>
        <v>0</v>
      </c>
      <c r="D156" s="49"/>
      <c r="E156" s="49"/>
      <c r="F156" s="49"/>
      <c r="G156" s="49"/>
      <c r="H156" s="132">
        <f t="shared" ref="H156:H163" si="9">+C156+D156-F156</f>
        <v>0</v>
      </c>
      <c r="I156" s="104"/>
    </row>
    <row r="157" spans="1:9" ht="20.100000000000001" customHeight="1" x14ac:dyDescent="0.25">
      <c r="A157" s="6">
        <v>442</v>
      </c>
      <c r="B157" s="30" t="s">
        <v>435</v>
      </c>
      <c r="C157" s="8">
        <f>'Exhibit 4'!J107</f>
        <v>0</v>
      </c>
      <c r="D157" s="49"/>
      <c r="E157" s="49"/>
      <c r="F157" s="49"/>
      <c r="G157" s="49"/>
      <c r="H157" s="132">
        <f t="shared" si="9"/>
        <v>0</v>
      </c>
      <c r="I157" s="104"/>
    </row>
    <row r="158" spans="1:9" ht="20.100000000000001" customHeight="1" x14ac:dyDescent="0.25">
      <c r="A158" s="6">
        <v>443</v>
      </c>
      <c r="B158" s="30" t="s">
        <v>436</v>
      </c>
      <c r="C158" s="8">
        <f>'Exhibit 4'!J108</f>
        <v>0</v>
      </c>
      <c r="D158" s="49"/>
      <c r="E158" s="49"/>
      <c r="F158" s="49"/>
      <c r="G158" s="49"/>
      <c r="H158" s="132">
        <f t="shared" si="9"/>
        <v>0</v>
      </c>
      <c r="I158" s="104"/>
    </row>
    <row r="159" spans="1:9" ht="20.100000000000001" customHeight="1" x14ac:dyDescent="0.25">
      <c r="A159" s="6">
        <v>444</v>
      </c>
      <c r="B159" s="30" t="s">
        <v>437</v>
      </c>
      <c r="C159" s="8">
        <f>'Exhibit 4'!J109</f>
        <v>0</v>
      </c>
      <c r="D159" s="49"/>
      <c r="E159" s="49"/>
      <c r="F159" s="49"/>
      <c r="G159" s="49"/>
      <c r="H159" s="132">
        <f t="shared" si="9"/>
        <v>0</v>
      </c>
      <c r="I159" s="114"/>
    </row>
    <row r="160" spans="1:9" ht="20.100000000000001" customHeight="1" x14ac:dyDescent="0.25">
      <c r="A160" s="6">
        <v>445</v>
      </c>
      <c r="B160" s="30" t="s">
        <v>438</v>
      </c>
      <c r="C160" s="8">
        <f>'Exhibit 4'!J110</f>
        <v>0</v>
      </c>
      <c r="D160" s="49"/>
      <c r="E160" s="49"/>
      <c r="F160" s="49"/>
      <c r="G160" s="49"/>
      <c r="H160" s="132">
        <f t="shared" si="9"/>
        <v>0</v>
      </c>
      <c r="I160" s="114"/>
    </row>
    <row r="161" spans="1:9" ht="20.100000000000001" customHeight="1" x14ac:dyDescent="0.25">
      <c r="A161" s="6">
        <v>446</v>
      </c>
      <c r="B161" s="30" t="s">
        <v>396</v>
      </c>
      <c r="C161" s="8">
        <f>'Exhibit 4'!J111</f>
        <v>0</v>
      </c>
      <c r="D161" s="49"/>
      <c r="E161" s="49"/>
      <c r="F161" s="49"/>
      <c r="G161" s="49"/>
      <c r="H161" s="132">
        <f t="shared" si="9"/>
        <v>0</v>
      </c>
      <c r="I161" s="114"/>
    </row>
    <row r="162" spans="1:9" ht="20.100000000000001" customHeight="1" x14ac:dyDescent="0.25">
      <c r="A162" s="6">
        <v>447</v>
      </c>
      <c r="B162" s="30" t="s">
        <v>439</v>
      </c>
      <c r="C162" s="8">
        <f>'Exhibit 4'!J112</f>
        <v>0</v>
      </c>
      <c r="D162" s="49"/>
      <c r="E162" s="49"/>
      <c r="F162" s="49"/>
      <c r="G162" s="49"/>
      <c r="H162" s="132">
        <f t="shared" si="9"/>
        <v>0</v>
      </c>
      <c r="I162" s="114"/>
    </row>
    <row r="163" spans="1:9" ht="20.100000000000001" customHeight="1" x14ac:dyDescent="0.25">
      <c r="A163" s="6">
        <v>449</v>
      </c>
      <c r="B163" s="30" t="s">
        <v>3</v>
      </c>
      <c r="C163" s="119">
        <f>'Exhibit 4'!J113</f>
        <v>0</v>
      </c>
      <c r="D163" s="50"/>
      <c r="E163" s="49"/>
      <c r="F163" s="50"/>
      <c r="G163" s="49"/>
      <c r="H163" s="166">
        <f t="shared" si="9"/>
        <v>0</v>
      </c>
      <c r="I163" s="114"/>
    </row>
    <row r="164" spans="1:9" ht="20.100000000000001" customHeight="1" x14ac:dyDescent="0.25">
      <c r="B164" s="4" t="s">
        <v>440</v>
      </c>
      <c r="C164" s="16">
        <f>SUM(C156:C163)</f>
        <v>0</v>
      </c>
      <c r="D164" s="9">
        <f>SUM(D156:D163)</f>
        <v>0</v>
      </c>
      <c r="E164" s="8"/>
      <c r="F164" s="16">
        <f>SUM(F156:F163)</f>
        <v>0</v>
      </c>
      <c r="G164" s="8"/>
      <c r="H164" s="131">
        <f>SUM(H156:H163)</f>
        <v>0</v>
      </c>
      <c r="I164" s="114" t="s">
        <v>832</v>
      </c>
    </row>
    <row r="165" spans="1:9" ht="15" customHeight="1" x14ac:dyDescent="0.25">
      <c r="B165" s="4"/>
      <c r="C165" s="8"/>
      <c r="D165" s="8"/>
      <c r="E165" s="8"/>
      <c r="F165" s="8"/>
      <c r="G165" s="8"/>
      <c r="H165" s="132"/>
      <c r="I165" s="104"/>
    </row>
    <row r="166" spans="1:9" ht="20.100000000000001" customHeight="1" x14ac:dyDescent="0.25">
      <c r="A166" s="6">
        <v>450</v>
      </c>
      <c r="B166" s="4" t="s">
        <v>441</v>
      </c>
      <c r="C166" s="8"/>
      <c r="D166" s="8"/>
      <c r="E166" s="8"/>
      <c r="F166" s="8"/>
      <c r="G166" s="8"/>
      <c r="H166" s="132"/>
      <c r="I166" s="104"/>
    </row>
    <row r="167" spans="1:9" ht="20.100000000000001" customHeight="1" x14ac:dyDescent="0.25">
      <c r="A167" s="6">
        <v>451</v>
      </c>
      <c r="B167" s="30" t="s">
        <v>442</v>
      </c>
      <c r="C167" s="8">
        <f>'Exhibit 4'!J117</f>
        <v>0</v>
      </c>
      <c r="D167" s="49"/>
      <c r="E167" s="49"/>
      <c r="F167" s="49"/>
      <c r="G167" s="49"/>
      <c r="H167" s="132">
        <f t="shared" ref="H167:H172" si="10">+C167+D167-F167</f>
        <v>0</v>
      </c>
      <c r="I167" s="104"/>
    </row>
    <row r="168" spans="1:9" ht="20.100000000000001" customHeight="1" x14ac:dyDescent="0.25">
      <c r="A168" s="6">
        <v>452</v>
      </c>
      <c r="B168" s="30" t="s">
        <v>443</v>
      </c>
      <c r="C168" s="8">
        <f>'Exhibit 4'!J118</f>
        <v>0</v>
      </c>
      <c r="D168" s="49"/>
      <c r="E168" s="49"/>
      <c r="F168" s="49"/>
      <c r="G168" s="49"/>
      <c r="H168" s="132">
        <f t="shared" si="10"/>
        <v>0</v>
      </c>
      <c r="I168" s="104"/>
    </row>
    <row r="169" spans="1:9" ht="20.100000000000001" customHeight="1" x14ac:dyDescent="0.25">
      <c r="A169" s="6">
        <v>455</v>
      </c>
      <c r="B169" s="30" t="s">
        <v>444</v>
      </c>
      <c r="C169" s="8">
        <f>'Exhibit 4'!J119</f>
        <v>0</v>
      </c>
      <c r="D169" s="49"/>
      <c r="E169" s="49"/>
      <c r="F169" s="49"/>
      <c r="G169" s="49"/>
      <c r="H169" s="132">
        <f t="shared" si="10"/>
        <v>0</v>
      </c>
      <c r="I169" s="104"/>
    </row>
    <row r="170" spans="1:9" ht="20.100000000000001" customHeight="1" x14ac:dyDescent="0.25">
      <c r="A170" s="6">
        <v>456</v>
      </c>
      <c r="B170" s="30" t="s">
        <v>445</v>
      </c>
      <c r="C170" s="8">
        <f>'Exhibit 4'!J120</f>
        <v>0</v>
      </c>
      <c r="D170" s="49"/>
      <c r="E170" s="49"/>
      <c r="F170" s="49"/>
      <c r="G170" s="49"/>
      <c r="H170" s="132">
        <f t="shared" si="10"/>
        <v>0</v>
      </c>
      <c r="I170" s="114"/>
    </row>
    <row r="171" spans="1:9" ht="20.100000000000001" customHeight="1" x14ac:dyDescent="0.25">
      <c r="A171" s="6">
        <v>457</v>
      </c>
      <c r="B171" s="30" t="s">
        <v>446</v>
      </c>
      <c r="C171" s="8">
        <f>'Exhibit 4'!J121</f>
        <v>0</v>
      </c>
      <c r="D171" s="49"/>
      <c r="E171" s="49"/>
      <c r="F171" s="49"/>
      <c r="G171" s="49"/>
      <c r="H171" s="132">
        <f t="shared" si="10"/>
        <v>0</v>
      </c>
      <c r="I171" s="114"/>
    </row>
    <row r="172" spans="1:9" ht="20.100000000000001" customHeight="1" x14ac:dyDescent="0.25">
      <c r="A172" s="6">
        <v>458</v>
      </c>
      <c r="B172" s="30" t="s">
        <v>447</v>
      </c>
      <c r="C172" s="119">
        <f>'Exhibit 4'!J122</f>
        <v>0</v>
      </c>
      <c r="D172" s="50"/>
      <c r="E172" s="49"/>
      <c r="F172" s="50"/>
      <c r="G172" s="49"/>
      <c r="H172" s="166">
        <f t="shared" si="10"/>
        <v>0</v>
      </c>
      <c r="I172" s="114"/>
    </row>
    <row r="173" spans="1:9" ht="20.100000000000001" customHeight="1" x14ac:dyDescent="0.25">
      <c r="B173" s="4" t="s">
        <v>448</v>
      </c>
      <c r="C173" s="9">
        <f>SUM(C167:C172)</f>
        <v>0</v>
      </c>
      <c r="D173" s="16">
        <f>SUM(D167:D172)</f>
        <v>0</v>
      </c>
      <c r="E173" s="8"/>
      <c r="F173" s="9">
        <f>SUM(F167:F172)</f>
        <v>0</v>
      </c>
      <c r="G173" s="8"/>
      <c r="H173" s="164">
        <f>SUM(H167:H172)</f>
        <v>0</v>
      </c>
      <c r="I173" s="114" t="s">
        <v>833</v>
      </c>
    </row>
    <row r="174" spans="1:9" ht="15" customHeight="1" x14ac:dyDescent="0.25">
      <c r="B174" s="4"/>
      <c r="C174" s="8"/>
      <c r="D174" s="8"/>
      <c r="E174" s="8"/>
      <c r="F174" s="8"/>
      <c r="G174" s="8"/>
      <c r="H174" s="132"/>
      <c r="I174" s="104"/>
    </row>
    <row r="175" spans="1:9" ht="20.100000000000001" customHeight="1" x14ac:dyDescent="0.25">
      <c r="A175" s="6">
        <v>460</v>
      </c>
      <c r="B175" s="4" t="s">
        <v>449</v>
      </c>
      <c r="C175" s="8"/>
      <c r="D175" s="8"/>
      <c r="E175" s="8"/>
      <c r="F175" s="8"/>
      <c r="G175" s="8"/>
      <c r="H175" s="132"/>
      <c r="I175" s="104"/>
    </row>
    <row r="176" spans="1:9" ht="20.100000000000001" customHeight="1" x14ac:dyDescent="0.25">
      <c r="A176" s="6">
        <v>463</v>
      </c>
      <c r="B176" s="30" t="s">
        <v>694</v>
      </c>
      <c r="C176" s="8">
        <f>'Exhibit 4'!J126</f>
        <v>0</v>
      </c>
      <c r="D176" s="49"/>
      <c r="E176" s="49"/>
      <c r="F176" s="49"/>
      <c r="G176" s="49"/>
      <c r="H176" s="132">
        <f>+C176+D176-F176</f>
        <v>0</v>
      </c>
      <c r="I176" s="104"/>
    </row>
    <row r="177" spans="1:9" ht="20.100000000000001" customHeight="1" x14ac:dyDescent="0.25">
      <c r="A177" s="6">
        <v>465</v>
      </c>
      <c r="B177" s="30" t="s">
        <v>451</v>
      </c>
      <c r="C177" s="8">
        <f>'Exhibit 4'!J127</f>
        <v>0</v>
      </c>
      <c r="D177" s="49"/>
      <c r="E177" s="49"/>
      <c r="F177" s="49"/>
      <c r="G177" s="49"/>
      <c r="H177" s="132">
        <f>+C177+D177-F177</f>
        <v>0</v>
      </c>
      <c r="I177" s="104"/>
    </row>
    <row r="178" spans="1:9" ht="20.100000000000001" customHeight="1" x14ac:dyDescent="0.25">
      <c r="A178" s="6">
        <v>466</v>
      </c>
      <c r="B178" s="30" t="s">
        <v>452</v>
      </c>
      <c r="C178" s="119">
        <f>'Exhibit 4'!J128</f>
        <v>0</v>
      </c>
      <c r="D178" s="50"/>
      <c r="E178" s="49"/>
      <c r="F178" s="50"/>
      <c r="G178" s="49"/>
      <c r="H178" s="166">
        <f>+C178+D178-F178</f>
        <v>0</v>
      </c>
      <c r="I178" s="104"/>
    </row>
    <row r="179" spans="1:9" ht="20.100000000000001" customHeight="1" x14ac:dyDescent="0.25">
      <c r="B179" s="4" t="s">
        <v>453</v>
      </c>
      <c r="C179" s="9">
        <f>SUM(C176:C178)</f>
        <v>0</v>
      </c>
      <c r="D179" s="16">
        <f>SUM(D176:D178)</f>
        <v>0</v>
      </c>
      <c r="E179" s="8"/>
      <c r="F179" s="9">
        <f>SUM(F176:F178)</f>
        <v>0</v>
      </c>
      <c r="G179" s="8"/>
      <c r="H179" s="164">
        <f>SUM(H176:H178)</f>
        <v>0</v>
      </c>
      <c r="I179" s="104" t="s">
        <v>834</v>
      </c>
    </row>
    <row r="180" spans="1:9" ht="15" customHeight="1" x14ac:dyDescent="0.25">
      <c r="B180" s="4"/>
      <c r="C180" s="8"/>
      <c r="D180" s="8"/>
      <c r="E180" s="8"/>
      <c r="F180" s="8"/>
      <c r="G180" s="8"/>
      <c r="H180" s="132"/>
      <c r="I180" s="104"/>
    </row>
    <row r="181" spans="1:9" ht="20.100000000000001" customHeight="1" x14ac:dyDescent="0.25">
      <c r="A181" s="6">
        <v>470</v>
      </c>
      <c r="B181" s="4" t="s">
        <v>454</v>
      </c>
      <c r="C181" s="8">
        <f>'Exhibit 4'!J131</f>
        <v>0</v>
      </c>
      <c r="D181" s="126"/>
      <c r="E181" s="126"/>
      <c r="F181" s="68"/>
      <c r="G181" s="68"/>
      <c r="H181" s="132">
        <f>+C181+D181-F181</f>
        <v>0</v>
      </c>
      <c r="I181" s="104" t="s">
        <v>835</v>
      </c>
    </row>
    <row r="182" spans="1:9" ht="15" customHeight="1" x14ac:dyDescent="0.25">
      <c r="B182" s="4"/>
      <c r="C182" s="8"/>
      <c r="D182" s="225"/>
      <c r="E182" s="225"/>
      <c r="F182" s="126"/>
      <c r="G182" s="126"/>
      <c r="H182" s="132">
        <f t="shared" ref="H182:H189" si="11">+C182+D182-F182</f>
        <v>0</v>
      </c>
      <c r="I182" s="159" t="s">
        <v>829</v>
      </c>
    </row>
    <row r="183" spans="1:9" ht="15" customHeight="1" x14ac:dyDescent="0.25">
      <c r="B183" s="4"/>
      <c r="C183" s="8"/>
      <c r="D183" s="225"/>
      <c r="E183" s="225"/>
      <c r="F183" s="126"/>
      <c r="G183" s="126"/>
      <c r="H183" s="132">
        <f t="shared" si="11"/>
        <v>0</v>
      </c>
      <c r="I183" s="159" t="s">
        <v>830</v>
      </c>
    </row>
    <row r="184" spans="1:9" ht="15" customHeight="1" x14ac:dyDescent="0.25">
      <c r="B184" s="4"/>
      <c r="C184" s="8"/>
      <c r="D184" s="225"/>
      <c r="E184" s="225"/>
      <c r="F184" s="126"/>
      <c r="G184" s="126"/>
      <c r="H184" s="132">
        <f t="shared" si="11"/>
        <v>0</v>
      </c>
      <c r="I184" s="159" t="s">
        <v>831</v>
      </c>
    </row>
    <row r="185" spans="1:9" ht="15" customHeight="1" x14ac:dyDescent="0.25">
      <c r="B185" s="4"/>
      <c r="C185" s="8"/>
      <c r="D185" s="225"/>
      <c r="E185" s="225"/>
      <c r="F185" s="126"/>
      <c r="G185" s="126"/>
      <c r="H185" s="132">
        <f t="shared" si="11"/>
        <v>0</v>
      </c>
      <c r="I185" s="159" t="s">
        <v>832</v>
      </c>
    </row>
    <row r="186" spans="1:9" ht="15" customHeight="1" x14ac:dyDescent="0.25">
      <c r="B186" s="4"/>
      <c r="C186" s="8"/>
      <c r="D186" s="225"/>
      <c r="E186" s="225"/>
      <c r="F186" s="126"/>
      <c r="G186" s="126"/>
      <c r="H186" s="132">
        <f t="shared" si="11"/>
        <v>0</v>
      </c>
      <c r="I186" s="159" t="s">
        <v>833</v>
      </c>
    </row>
    <row r="187" spans="1:9" ht="15" customHeight="1" x14ac:dyDescent="0.25">
      <c r="B187" s="4"/>
      <c r="C187" s="8"/>
      <c r="D187" s="225"/>
      <c r="E187" s="225"/>
      <c r="F187" s="126"/>
      <c r="G187" s="126"/>
      <c r="H187" s="132">
        <f t="shared" si="11"/>
        <v>0</v>
      </c>
      <c r="I187" s="159" t="s">
        <v>834</v>
      </c>
    </row>
    <row r="188" spans="1:9" ht="15" customHeight="1" x14ac:dyDescent="0.25">
      <c r="B188" s="4"/>
      <c r="C188" s="8"/>
      <c r="D188" s="225"/>
      <c r="E188" s="225"/>
      <c r="F188" s="126"/>
      <c r="G188" s="126"/>
      <c r="H188" s="132">
        <f t="shared" si="11"/>
        <v>0</v>
      </c>
      <c r="I188" s="159" t="s">
        <v>836</v>
      </c>
    </row>
    <row r="189" spans="1:9" ht="15" customHeight="1" x14ac:dyDescent="0.25">
      <c r="B189" s="4"/>
      <c r="C189" s="8"/>
      <c r="D189" s="225"/>
      <c r="E189" s="225"/>
      <c r="F189" s="126"/>
      <c r="G189" s="126"/>
      <c r="H189" s="132">
        <f t="shared" si="11"/>
        <v>0</v>
      </c>
      <c r="I189" s="159" t="s">
        <v>837</v>
      </c>
    </row>
    <row r="190" spans="1:9" ht="15" customHeight="1" x14ac:dyDescent="0.25">
      <c r="B190" s="4"/>
      <c r="C190" s="8"/>
      <c r="D190" s="8"/>
      <c r="E190" s="8"/>
      <c r="F190" s="8"/>
      <c r="G190" s="8"/>
      <c r="H190" s="132"/>
      <c r="I190" s="104"/>
    </row>
    <row r="191" spans="1:9" ht="20.100000000000001" customHeight="1" x14ac:dyDescent="0.25">
      <c r="A191" s="6">
        <v>480</v>
      </c>
      <c r="B191" s="4" t="s">
        <v>455</v>
      </c>
      <c r="C191" s="8">
        <f>'Exhibit 4'!J133</f>
        <v>0</v>
      </c>
      <c r="D191" s="49"/>
      <c r="E191" s="49"/>
      <c r="F191" s="49"/>
      <c r="G191" s="49"/>
      <c r="H191" s="132">
        <f>+C191+D191-F191</f>
        <v>0</v>
      </c>
      <c r="I191" s="104" t="s">
        <v>836</v>
      </c>
    </row>
    <row r="192" spans="1:9" ht="15" customHeight="1" x14ac:dyDescent="0.25">
      <c r="B192" s="4"/>
      <c r="C192" s="8"/>
      <c r="D192" s="8"/>
      <c r="E192" s="8"/>
      <c r="F192" s="8"/>
      <c r="G192" s="8"/>
      <c r="H192" s="132"/>
      <c r="I192" s="104"/>
    </row>
    <row r="193" spans="1:9" ht="20.100000000000001" customHeight="1" x14ac:dyDescent="0.25">
      <c r="A193" s="6">
        <v>485</v>
      </c>
      <c r="B193" s="4" t="s">
        <v>456</v>
      </c>
      <c r="C193" s="8">
        <f>'Exhibit 4'!J135</f>
        <v>0</v>
      </c>
      <c r="D193" s="126"/>
      <c r="E193" s="126"/>
      <c r="F193" s="68"/>
      <c r="G193" s="68"/>
      <c r="H193" s="132">
        <f>+C193+D193-F193</f>
        <v>0</v>
      </c>
      <c r="I193" s="104" t="s">
        <v>838</v>
      </c>
    </row>
    <row r="194" spans="1:9" ht="20.100000000000001" customHeight="1" x14ac:dyDescent="0.25">
      <c r="B194" s="4"/>
      <c r="C194" s="8"/>
      <c r="D194" s="225"/>
      <c r="E194" s="225"/>
      <c r="F194" s="126"/>
      <c r="G194" s="126"/>
      <c r="H194" s="132">
        <f t="shared" ref="H194:H201" si="12">+C194+D194-F194</f>
        <v>0</v>
      </c>
      <c r="I194" s="159" t="s">
        <v>829</v>
      </c>
    </row>
    <row r="195" spans="1:9" ht="20.100000000000001" customHeight="1" x14ac:dyDescent="0.25">
      <c r="B195" s="4"/>
      <c r="C195" s="8"/>
      <c r="D195" s="225"/>
      <c r="E195" s="225"/>
      <c r="F195" s="126"/>
      <c r="G195" s="126"/>
      <c r="H195" s="132">
        <f t="shared" si="12"/>
        <v>0</v>
      </c>
      <c r="I195" s="159" t="s">
        <v>830</v>
      </c>
    </row>
    <row r="196" spans="1:9" ht="20.100000000000001" customHeight="1" x14ac:dyDescent="0.25">
      <c r="B196" s="4"/>
      <c r="C196" s="8"/>
      <c r="D196" s="225"/>
      <c r="E196" s="225"/>
      <c r="F196" s="126"/>
      <c r="G196" s="126"/>
      <c r="H196" s="132">
        <f t="shared" si="12"/>
        <v>0</v>
      </c>
      <c r="I196" s="159" t="s">
        <v>831</v>
      </c>
    </row>
    <row r="197" spans="1:9" ht="20.100000000000001" customHeight="1" x14ac:dyDescent="0.25">
      <c r="B197" s="4"/>
      <c r="C197" s="8"/>
      <c r="D197" s="225"/>
      <c r="E197" s="225"/>
      <c r="F197" s="126"/>
      <c r="G197" s="126"/>
      <c r="H197" s="132">
        <f t="shared" si="12"/>
        <v>0</v>
      </c>
      <c r="I197" s="159" t="s">
        <v>832</v>
      </c>
    </row>
    <row r="198" spans="1:9" ht="20.100000000000001" customHeight="1" x14ac:dyDescent="0.25">
      <c r="B198" s="4"/>
      <c r="C198" s="8"/>
      <c r="D198" s="225"/>
      <c r="E198" s="225"/>
      <c r="F198" s="126"/>
      <c r="G198" s="126"/>
      <c r="H198" s="132">
        <f t="shared" si="12"/>
        <v>0</v>
      </c>
      <c r="I198" s="159" t="s">
        <v>833</v>
      </c>
    </row>
    <row r="199" spans="1:9" ht="20.100000000000001" customHeight="1" x14ac:dyDescent="0.25">
      <c r="B199" s="4"/>
      <c r="C199" s="8"/>
      <c r="D199" s="225"/>
      <c r="E199" s="225"/>
      <c r="F199" s="126"/>
      <c r="G199" s="126"/>
      <c r="H199" s="132">
        <f t="shared" si="12"/>
        <v>0</v>
      </c>
      <c r="I199" s="159" t="s">
        <v>834</v>
      </c>
    </row>
    <row r="200" spans="1:9" ht="20.100000000000001" customHeight="1" x14ac:dyDescent="0.25">
      <c r="B200" s="4"/>
      <c r="C200" s="8"/>
      <c r="D200" s="225"/>
      <c r="E200" s="225"/>
      <c r="F200" s="126"/>
      <c r="G200" s="126"/>
      <c r="H200" s="132">
        <f t="shared" si="12"/>
        <v>0</v>
      </c>
      <c r="I200" s="159" t="s">
        <v>836</v>
      </c>
    </row>
    <row r="201" spans="1:9" ht="20.100000000000001" customHeight="1" x14ac:dyDescent="0.25">
      <c r="B201" s="4"/>
      <c r="C201" s="8"/>
      <c r="D201" s="225"/>
      <c r="E201" s="225"/>
      <c r="F201" s="126"/>
      <c r="G201" s="126"/>
      <c r="H201" s="132">
        <f t="shared" si="12"/>
        <v>0</v>
      </c>
      <c r="I201" s="159" t="s">
        <v>837</v>
      </c>
    </row>
    <row r="202" spans="1:9" ht="15" customHeight="1" x14ac:dyDescent="0.25">
      <c r="B202" s="4"/>
      <c r="C202" s="8"/>
      <c r="D202" s="8"/>
      <c r="E202" s="8"/>
      <c r="F202" s="8"/>
      <c r="G202" s="8"/>
      <c r="H202" s="132"/>
      <c r="I202" s="104"/>
    </row>
    <row r="203" spans="1:9" ht="20.100000000000001" customHeight="1" x14ac:dyDescent="0.25">
      <c r="A203" s="6">
        <v>490</v>
      </c>
      <c r="B203" s="4" t="s">
        <v>457</v>
      </c>
      <c r="C203" s="8"/>
      <c r="D203" s="8"/>
      <c r="E203" s="8"/>
      <c r="F203" s="8"/>
      <c r="G203" s="8"/>
      <c r="H203" s="132"/>
      <c r="I203" s="104"/>
    </row>
    <row r="204" spans="1:9" ht="20.100000000000001" customHeight="1" x14ac:dyDescent="0.25">
      <c r="A204" s="6">
        <v>491</v>
      </c>
      <c r="B204" s="30" t="s">
        <v>695</v>
      </c>
      <c r="C204" s="8">
        <f>'Exhibit 4'!J138</f>
        <v>0</v>
      </c>
      <c r="D204" s="49"/>
      <c r="E204" s="49"/>
      <c r="F204" s="49"/>
      <c r="G204" s="49"/>
      <c r="H204" s="132">
        <f>+C204+D204-F204</f>
        <v>0</v>
      </c>
      <c r="I204" s="104"/>
    </row>
    <row r="205" spans="1:9" ht="20.100000000000001" customHeight="1" x14ac:dyDescent="0.25">
      <c r="A205" s="6">
        <v>492</v>
      </c>
      <c r="B205" s="30" t="s">
        <v>459</v>
      </c>
      <c r="C205" s="8">
        <f>'Exhibit 4'!J139</f>
        <v>0</v>
      </c>
      <c r="D205" s="49"/>
      <c r="E205" s="49"/>
      <c r="F205" s="49"/>
      <c r="G205" s="49"/>
      <c r="H205" s="132">
        <f>+C205+D205-F205</f>
        <v>0</v>
      </c>
      <c r="I205" s="104"/>
    </row>
    <row r="206" spans="1:9" ht="20.100000000000001" customHeight="1" x14ac:dyDescent="0.25">
      <c r="A206" s="6">
        <v>493</v>
      </c>
      <c r="B206" s="30" t="s">
        <v>460</v>
      </c>
      <c r="C206" s="119">
        <f>'Exhibit 4'!J140</f>
        <v>0</v>
      </c>
      <c r="D206" s="50"/>
      <c r="E206" s="49"/>
      <c r="F206" s="50"/>
      <c r="G206" s="49"/>
      <c r="H206" s="166">
        <f>+C206+D206-F206</f>
        <v>0</v>
      </c>
      <c r="I206" s="104"/>
    </row>
    <row r="207" spans="1:9" ht="20.100000000000001" customHeight="1" x14ac:dyDescent="0.25">
      <c r="B207" s="4" t="s">
        <v>461</v>
      </c>
      <c r="C207" s="9">
        <f>SUM(C204:C206)</f>
        <v>0</v>
      </c>
      <c r="D207" s="9">
        <f>SUM(D204:D206)</f>
        <v>0</v>
      </c>
      <c r="E207" s="8"/>
      <c r="F207" s="16">
        <f>SUM(F204:F206)</f>
        <v>0</v>
      </c>
      <c r="G207" s="8"/>
      <c r="H207" s="131">
        <f>SUM(H204:H206)</f>
        <v>0</v>
      </c>
      <c r="I207" s="104" t="s">
        <v>837</v>
      </c>
    </row>
    <row r="208" spans="1:9" ht="15" customHeight="1" x14ac:dyDescent="0.25">
      <c r="B208" s="4"/>
      <c r="C208" s="8"/>
      <c r="D208" s="8"/>
      <c r="E208" s="8"/>
      <c r="F208" s="8"/>
      <c r="G208" s="8"/>
      <c r="H208" s="132"/>
      <c r="I208" s="104"/>
    </row>
    <row r="209" spans="1:9" ht="20.100000000000001" customHeight="1" x14ac:dyDescent="0.25">
      <c r="B209" s="4" t="s">
        <v>686</v>
      </c>
      <c r="C209" s="8"/>
      <c r="D209" s="49"/>
      <c r="E209" s="49"/>
      <c r="F209" s="49"/>
      <c r="G209" s="49"/>
      <c r="H209" s="132">
        <f>+C209+D209-F209</f>
        <v>0</v>
      </c>
      <c r="I209" s="4" t="s">
        <v>686</v>
      </c>
    </row>
    <row r="210" spans="1:9" ht="15" customHeight="1" x14ac:dyDescent="0.25">
      <c r="B210" s="4"/>
      <c r="C210" s="9"/>
      <c r="D210" s="61"/>
      <c r="E210" s="8"/>
      <c r="F210" s="61"/>
      <c r="G210" s="8"/>
      <c r="H210" s="131"/>
      <c r="I210" s="104"/>
    </row>
    <row r="211" spans="1:9" ht="20.100000000000001" customHeight="1" x14ac:dyDescent="0.25">
      <c r="B211" s="4" t="s">
        <v>10</v>
      </c>
      <c r="C211" s="16">
        <f>+C209+C207+C193+C191+C181+C179+C173+C164+C153+C141+C134</f>
        <v>0</v>
      </c>
      <c r="D211" s="16">
        <f>+D209+D207+D194+D195+D196+D197+D198+D199+D200+D201+D191+D182+D183+D184+D185+D186+D187+D188+D189+D179+D173+D164+D153+D141+D134</f>
        <v>0</v>
      </c>
      <c r="E211" s="8"/>
      <c r="F211" s="16">
        <f>+F209+F207+F193+F191+F181+F179+F173+F164+F153+F141+F134</f>
        <v>0</v>
      </c>
      <c r="G211" s="8"/>
      <c r="H211" s="131">
        <f>+H209+H207+H182+H189+H183+H184+H185+H186+H187+H188+H193+H194+H195+H196+H197+H198+H199+H200+H201+H191+H181+H179+H173+H164+H153+H141+H134</f>
        <v>0</v>
      </c>
      <c r="I211" s="104"/>
    </row>
    <row r="212" spans="1:9" ht="20.100000000000001" customHeight="1" x14ac:dyDescent="0.25">
      <c r="B212" s="4" t="s">
        <v>357</v>
      </c>
      <c r="C212" s="16">
        <f>+C125-C211</f>
        <v>0</v>
      </c>
      <c r="D212" s="9">
        <f>+D125-D211</f>
        <v>0</v>
      </c>
      <c r="E212" s="8"/>
      <c r="F212" s="16">
        <f>+F125-F211</f>
        <v>0</v>
      </c>
      <c r="G212" s="8"/>
      <c r="H212" s="131">
        <f>+H125-H211</f>
        <v>0</v>
      </c>
      <c r="I212" s="104"/>
    </row>
    <row r="213" spans="1:9" ht="20.100000000000001" customHeight="1" x14ac:dyDescent="0.25">
      <c r="B213" s="4"/>
      <c r="C213" s="8"/>
      <c r="D213" s="8"/>
      <c r="E213" s="8"/>
      <c r="F213" s="8"/>
      <c r="G213" s="8"/>
      <c r="H213" s="132"/>
      <c r="I213" s="104"/>
    </row>
    <row r="214" spans="1:9" ht="20.100000000000001" customHeight="1" x14ac:dyDescent="0.25">
      <c r="B214" s="4" t="s">
        <v>11</v>
      </c>
      <c r="C214" s="8"/>
      <c r="D214" s="8"/>
      <c r="E214" s="8"/>
      <c r="F214" s="8"/>
      <c r="G214" s="8"/>
      <c r="H214" s="132"/>
      <c r="I214" s="104"/>
    </row>
    <row r="215" spans="1:9" ht="20.100000000000001" customHeight="1" x14ac:dyDescent="0.25">
      <c r="A215" s="6">
        <v>391.01</v>
      </c>
      <c r="B215" s="30" t="s">
        <v>462</v>
      </c>
      <c r="C215" s="8">
        <f>'Exhibit 4'!J146</f>
        <v>0</v>
      </c>
      <c r="D215" s="49"/>
      <c r="E215" s="49"/>
      <c r="F215" s="49"/>
      <c r="G215" s="49"/>
      <c r="H215" s="132">
        <f>+C215-D215+F215</f>
        <v>0</v>
      </c>
      <c r="I215" s="104" t="s">
        <v>687</v>
      </c>
    </row>
    <row r="216" spans="1:9" ht="20.100000000000001" customHeight="1" x14ac:dyDescent="0.25">
      <c r="A216" s="6">
        <v>511</v>
      </c>
      <c r="B216" s="30" t="s">
        <v>463</v>
      </c>
      <c r="C216" s="8">
        <f>'Exhibit 4'!J147</f>
        <v>0</v>
      </c>
      <c r="D216" s="49"/>
      <c r="E216" s="49"/>
      <c r="F216" s="49"/>
      <c r="G216" s="49"/>
      <c r="H216" s="132">
        <f t="shared" ref="H216:H226" si="13">+C216+D216-F216</f>
        <v>0</v>
      </c>
      <c r="I216" s="104" t="s">
        <v>687</v>
      </c>
    </row>
    <row r="217" spans="1:9" ht="20.100000000000001" customHeight="1" x14ac:dyDescent="0.25">
      <c r="A217" s="6">
        <v>512</v>
      </c>
      <c r="B217" s="30" t="s">
        <v>806</v>
      </c>
      <c r="C217" s="8">
        <f>'Exhibit 4'!J148</f>
        <v>0</v>
      </c>
      <c r="D217" s="125"/>
      <c r="E217" s="125"/>
      <c r="F217" s="49"/>
      <c r="G217" s="49"/>
      <c r="H217" s="132">
        <f t="shared" si="13"/>
        <v>0</v>
      </c>
      <c r="I217" s="104" t="s">
        <v>835</v>
      </c>
    </row>
    <row r="218" spans="1:9" ht="20.100000000000001" customHeight="1" x14ac:dyDescent="0.25">
      <c r="B218" s="30"/>
      <c r="C218" s="8"/>
      <c r="D218" s="49"/>
      <c r="E218" s="49"/>
      <c r="F218" s="125"/>
      <c r="G218" s="125"/>
      <c r="H218" s="132">
        <f t="shared" si="13"/>
        <v>0</v>
      </c>
      <c r="I218" s="159" t="s">
        <v>829</v>
      </c>
    </row>
    <row r="219" spans="1:9" ht="20.100000000000001" customHeight="1" x14ac:dyDescent="0.25">
      <c r="B219" s="30"/>
      <c r="C219" s="8"/>
      <c r="D219" s="49"/>
      <c r="E219" s="49"/>
      <c r="F219" s="125"/>
      <c r="G219" s="125"/>
      <c r="H219" s="132">
        <f t="shared" si="13"/>
        <v>0</v>
      </c>
      <c r="I219" s="159" t="s">
        <v>830</v>
      </c>
    </row>
    <row r="220" spans="1:9" ht="20.100000000000001" customHeight="1" x14ac:dyDescent="0.25">
      <c r="B220" s="30"/>
      <c r="C220" s="8"/>
      <c r="D220" s="49"/>
      <c r="E220" s="49"/>
      <c r="F220" s="125"/>
      <c r="G220" s="125"/>
      <c r="H220" s="132">
        <f t="shared" si="13"/>
        <v>0</v>
      </c>
      <c r="I220" s="159" t="s">
        <v>831</v>
      </c>
    </row>
    <row r="221" spans="1:9" ht="20.100000000000001" customHeight="1" x14ac:dyDescent="0.25">
      <c r="B221" s="30"/>
      <c r="C221" s="8"/>
      <c r="D221" s="49"/>
      <c r="E221" s="49"/>
      <c r="F221" s="125"/>
      <c r="G221" s="125"/>
      <c r="H221" s="132">
        <f t="shared" si="13"/>
        <v>0</v>
      </c>
      <c r="I221" s="159" t="s">
        <v>832</v>
      </c>
    </row>
    <row r="222" spans="1:9" ht="20.100000000000001" customHeight="1" x14ac:dyDescent="0.25">
      <c r="B222" s="30"/>
      <c r="C222" s="8"/>
      <c r="D222" s="49"/>
      <c r="E222" s="49"/>
      <c r="F222" s="125"/>
      <c r="G222" s="125"/>
      <c r="H222" s="132">
        <f t="shared" si="13"/>
        <v>0</v>
      </c>
      <c r="I222" s="159" t="s">
        <v>833</v>
      </c>
    </row>
    <row r="223" spans="1:9" ht="20.100000000000001" customHeight="1" x14ac:dyDescent="0.25">
      <c r="B223" s="30"/>
      <c r="C223" s="8"/>
      <c r="D223" s="49"/>
      <c r="E223" s="49"/>
      <c r="F223" s="125"/>
      <c r="G223" s="125"/>
      <c r="H223" s="132">
        <f t="shared" si="13"/>
        <v>0</v>
      </c>
      <c r="I223" s="159" t="s">
        <v>834</v>
      </c>
    </row>
    <row r="224" spans="1:9" ht="20.100000000000001" customHeight="1" x14ac:dyDescent="0.25">
      <c r="B224" s="30"/>
      <c r="C224" s="8"/>
      <c r="D224" s="49"/>
      <c r="E224" s="49"/>
      <c r="F224" s="125"/>
      <c r="G224" s="125"/>
      <c r="H224" s="132">
        <f t="shared" si="13"/>
        <v>0</v>
      </c>
      <c r="I224" s="159" t="s">
        <v>836</v>
      </c>
    </row>
    <row r="225" spans="1:9" ht="20.100000000000001" customHeight="1" x14ac:dyDescent="0.25">
      <c r="B225" s="30"/>
      <c r="C225" s="8"/>
      <c r="D225" s="49"/>
      <c r="E225" s="49"/>
      <c r="F225" s="125"/>
      <c r="G225" s="125"/>
      <c r="H225" s="132">
        <f t="shared" si="13"/>
        <v>0</v>
      </c>
      <c r="I225" s="159" t="s">
        <v>837</v>
      </c>
    </row>
    <row r="226" spans="1:9" ht="20.100000000000001" customHeight="1" x14ac:dyDescent="0.25">
      <c r="A226" s="6">
        <v>513</v>
      </c>
      <c r="B226" s="30" t="s">
        <v>464</v>
      </c>
      <c r="C226" s="8">
        <f>'Exhibit 4'!J149</f>
        <v>0</v>
      </c>
      <c r="D226" s="125"/>
      <c r="E226" s="125"/>
      <c r="F226" s="49"/>
      <c r="G226" s="49"/>
      <c r="H226" s="132">
        <f t="shared" si="13"/>
        <v>0</v>
      </c>
      <c r="I226" s="104" t="s">
        <v>835</v>
      </c>
    </row>
    <row r="227" spans="1:9" ht="20.100000000000001" customHeight="1" x14ac:dyDescent="0.25">
      <c r="B227" s="30"/>
      <c r="C227" s="8"/>
      <c r="D227" s="49"/>
      <c r="E227" s="49"/>
      <c r="F227" s="125"/>
      <c r="G227" s="125"/>
      <c r="H227" s="132">
        <f t="shared" ref="H227:H234" si="14">+C227+D227-F227</f>
        <v>0</v>
      </c>
      <c r="I227" s="159" t="s">
        <v>829</v>
      </c>
    </row>
    <row r="228" spans="1:9" ht="20.100000000000001" customHeight="1" x14ac:dyDescent="0.25">
      <c r="B228" s="30"/>
      <c r="C228" s="8"/>
      <c r="D228" s="49"/>
      <c r="E228" s="49"/>
      <c r="F228" s="125"/>
      <c r="G228" s="125"/>
      <c r="H228" s="132">
        <f t="shared" si="14"/>
        <v>0</v>
      </c>
      <c r="I228" s="159" t="s">
        <v>830</v>
      </c>
    </row>
    <row r="229" spans="1:9" ht="20.100000000000001" customHeight="1" x14ac:dyDescent="0.25">
      <c r="B229" s="30"/>
      <c r="C229" s="8"/>
      <c r="D229" s="49"/>
      <c r="E229" s="49"/>
      <c r="F229" s="125"/>
      <c r="G229" s="125"/>
      <c r="H229" s="132">
        <f t="shared" si="14"/>
        <v>0</v>
      </c>
      <c r="I229" s="159" t="s">
        <v>831</v>
      </c>
    </row>
    <row r="230" spans="1:9" ht="20.100000000000001" customHeight="1" x14ac:dyDescent="0.25">
      <c r="B230" s="30"/>
      <c r="C230" s="8"/>
      <c r="D230" s="49"/>
      <c r="E230" s="49"/>
      <c r="F230" s="125"/>
      <c r="G230" s="125"/>
      <c r="H230" s="132">
        <f t="shared" si="14"/>
        <v>0</v>
      </c>
      <c r="I230" s="159" t="s">
        <v>832</v>
      </c>
    </row>
    <row r="231" spans="1:9" ht="20.100000000000001" customHeight="1" x14ac:dyDescent="0.25">
      <c r="B231" s="30"/>
      <c r="C231" s="8"/>
      <c r="D231" s="49"/>
      <c r="E231" s="49"/>
      <c r="F231" s="125"/>
      <c r="G231" s="125"/>
      <c r="H231" s="132">
        <f t="shared" si="14"/>
        <v>0</v>
      </c>
      <c r="I231" s="159" t="s">
        <v>833</v>
      </c>
    </row>
    <row r="232" spans="1:9" ht="20.100000000000001" customHeight="1" x14ac:dyDescent="0.25">
      <c r="B232" s="30"/>
      <c r="C232" s="8"/>
      <c r="D232" s="49"/>
      <c r="E232" s="49"/>
      <c r="F232" s="125"/>
      <c r="G232" s="125"/>
      <c r="H232" s="132">
        <f t="shared" si="14"/>
        <v>0</v>
      </c>
      <c r="I232" s="159" t="s">
        <v>834</v>
      </c>
    </row>
    <row r="233" spans="1:9" ht="20.100000000000001" customHeight="1" x14ac:dyDescent="0.25">
      <c r="B233" s="30"/>
      <c r="C233" s="8"/>
      <c r="D233" s="49"/>
      <c r="E233" s="49"/>
      <c r="F233" s="125"/>
      <c r="G233" s="125"/>
      <c r="H233" s="132">
        <f t="shared" si="14"/>
        <v>0</v>
      </c>
      <c r="I233" s="159" t="s">
        <v>836</v>
      </c>
    </row>
    <row r="234" spans="1:9" ht="20.100000000000001" customHeight="1" x14ac:dyDescent="0.25">
      <c r="B234" s="30"/>
      <c r="C234" s="8"/>
      <c r="D234" s="49"/>
      <c r="E234" s="49"/>
      <c r="F234" s="160"/>
      <c r="G234" s="160"/>
      <c r="H234" s="132">
        <f t="shared" si="14"/>
        <v>0</v>
      </c>
      <c r="I234" s="159" t="s">
        <v>837</v>
      </c>
    </row>
    <row r="235" spans="1:9" ht="20.100000000000001" customHeight="1" x14ac:dyDescent="0.25">
      <c r="A235" s="6">
        <v>391.03</v>
      </c>
      <c r="B235" s="30" t="s">
        <v>465</v>
      </c>
      <c r="C235" s="8">
        <f>'Exhibit 4'!J150</f>
        <v>0</v>
      </c>
      <c r="D235" s="49"/>
      <c r="E235" s="58"/>
      <c r="F235" s="68"/>
      <c r="G235" s="68"/>
      <c r="H235" s="132">
        <f>+C235-D235+F235</f>
        <v>0</v>
      </c>
      <c r="I235" s="114" t="s">
        <v>685</v>
      </c>
    </row>
    <row r="236" spans="1:9" ht="20.100000000000001" customHeight="1" x14ac:dyDescent="0.25">
      <c r="A236" s="6">
        <v>391.04</v>
      </c>
      <c r="B236" s="30" t="s">
        <v>466</v>
      </c>
      <c r="C236" s="8">
        <f>'Exhibit 4'!J151</f>
        <v>0</v>
      </c>
      <c r="D236" s="49"/>
      <c r="E236" s="49"/>
      <c r="F236" s="162"/>
      <c r="G236" s="162"/>
      <c r="H236" s="132">
        <f>+C236-D236+F236</f>
        <v>0</v>
      </c>
      <c r="I236" s="104" t="s">
        <v>839</v>
      </c>
    </row>
    <row r="237" spans="1:9" ht="20.100000000000001" customHeight="1" x14ac:dyDescent="0.25">
      <c r="B237" s="30"/>
      <c r="C237" s="8"/>
      <c r="D237" s="160"/>
      <c r="E237" s="125"/>
      <c r="F237" s="67"/>
      <c r="G237" s="49"/>
      <c r="H237" s="132">
        <f t="shared" ref="H237:H252" si="15">+C237-D237+F237</f>
        <v>0</v>
      </c>
      <c r="I237" s="104" t="s">
        <v>816</v>
      </c>
    </row>
    <row r="238" spans="1:9" ht="20.100000000000001" customHeight="1" x14ac:dyDescent="0.25">
      <c r="B238" s="30"/>
      <c r="C238" s="8"/>
      <c r="D238" s="160"/>
      <c r="E238" s="125"/>
      <c r="F238" s="67"/>
      <c r="G238" s="49"/>
      <c r="H238" s="132">
        <f t="shared" si="15"/>
        <v>0</v>
      </c>
      <c r="I238" s="104" t="s">
        <v>817</v>
      </c>
    </row>
    <row r="239" spans="1:9" ht="20.100000000000001" customHeight="1" x14ac:dyDescent="0.25">
      <c r="B239" s="30"/>
      <c r="C239" s="8"/>
      <c r="D239" s="160"/>
      <c r="E239" s="125"/>
      <c r="F239" s="67"/>
      <c r="G239" s="49"/>
      <c r="H239" s="132">
        <f t="shared" si="15"/>
        <v>0</v>
      </c>
      <c r="I239" s="104" t="s">
        <v>818</v>
      </c>
    </row>
    <row r="240" spans="1:9" ht="20.100000000000001" customHeight="1" x14ac:dyDescent="0.25">
      <c r="B240" s="30"/>
      <c r="C240" s="8"/>
      <c r="D240" s="160"/>
      <c r="E240" s="125"/>
      <c r="F240" s="67"/>
      <c r="G240" s="49"/>
      <c r="H240" s="132">
        <f t="shared" si="15"/>
        <v>0</v>
      </c>
      <c r="I240" s="104" t="s">
        <v>819</v>
      </c>
    </row>
    <row r="241" spans="1:9" ht="20.100000000000001" customHeight="1" x14ac:dyDescent="0.25">
      <c r="B241" s="30"/>
      <c r="C241" s="8"/>
      <c r="D241" s="160"/>
      <c r="E241" s="125"/>
      <c r="F241" s="67"/>
      <c r="G241" s="49"/>
      <c r="H241" s="132">
        <f t="shared" si="15"/>
        <v>0</v>
      </c>
      <c r="I241" s="104" t="s">
        <v>820</v>
      </c>
    </row>
    <row r="242" spans="1:9" ht="20.100000000000001" customHeight="1" x14ac:dyDescent="0.25">
      <c r="B242" s="30"/>
      <c r="C242" s="8"/>
      <c r="D242" s="160"/>
      <c r="E242" s="125"/>
      <c r="F242" s="67"/>
      <c r="G242" s="49"/>
      <c r="H242" s="132">
        <f t="shared" si="15"/>
        <v>0</v>
      </c>
      <c r="I242" s="104" t="s">
        <v>821</v>
      </c>
    </row>
    <row r="243" spans="1:9" ht="20.100000000000001" customHeight="1" x14ac:dyDescent="0.25">
      <c r="B243" s="30"/>
      <c r="C243" s="8"/>
      <c r="D243" s="160"/>
      <c r="E243" s="125"/>
      <c r="F243" s="67"/>
      <c r="G243" s="49"/>
      <c r="H243" s="132">
        <f t="shared" si="15"/>
        <v>0</v>
      </c>
      <c r="I243" s="104" t="s">
        <v>822</v>
      </c>
    </row>
    <row r="244" spans="1:9" ht="20.100000000000001" customHeight="1" x14ac:dyDescent="0.25">
      <c r="B244" s="30"/>
      <c r="C244" s="8"/>
      <c r="D244" s="160"/>
      <c r="E244" s="125"/>
      <c r="F244" s="67"/>
      <c r="G244" s="49"/>
      <c r="H244" s="132">
        <f t="shared" si="15"/>
        <v>0</v>
      </c>
      <c r="I244" s="159" t="s">
        <v>829</v>
      </c>
    </row>
    <row r="245" spans="1:9" ht="20.100000000000001" customHeight="1" x14ac:dyDescent="0.25">
      <c r="B245" s="30"/>
      <c r="C245" s="8"/>
      <c r="D245" s="160"/>
      <c r="E245" s="125"/>
      <c r="F245" s="67"/>
      <c r="G245" s="49"/>
      <c r="H245" s="132">
        <f t="shared" si="15"/>
        <v>0</v>
      </c>
      <c r="I245" s="159" t="s">
        <v>830</v>
      </c>
    </row>
    <row r="246" spans="1:9" ht="20.100000000000001" customHeight="1" x14ac:dyDescent="0.25">
      <c r="B246" s="30"/>
      <c r="C246" s="8"/>
      <c r="D246" s="160"/>
      <c r="E246" s="125"/>
      <c r="F246" s="67"/>
      <c r="G246" s="49"/>
      <c r="H246" s="132">
        <f t="shared" si="15"/>
        <v>0</v>
      </c>
      <c r="I246" s="159" t="s">
        <v>831</v>
      </c>
    </row>
    <row r="247" spans="1:9" ht="20.100000000000001" customHeight="1" x14ac:dyDescent="0.25">
      <c r="B247" s="30"/>
      <c r="C247" s="8"/>
      <c r="D247" s="160"/>
      <c r="E247" s="125"/>
      <c r="F247" s="67"/>
      <c r="G247" s="49"/>
      <c r="H247" s="132">
        <f t="shared" si="15"/>
        <v>0</v>
      </c>
      <c r="I247" s="159" t="s">
        <v>832</v>
      </c>
    </row>
    <row r="248" spans="1:9" ht="20.100000000000001" customHeight="1" x14ac:dyDescent="0.25">
      <c r="B248" s="30"/>
      <c r="C248" s="8"/>
      <c r="D248" s="160"/>
      <c r="E248" s="125"/>
      <c r="F248" s="67"/>
      <c r="G248" s="49"/>
      <c r="H248" s="132">
        <f t="shared" si="15"/>
        <v>0</v>
      </c>
      <c r="I248" s="159" t="s">
        <v>833</v>
      </c>
    </row>
    <row r="249" spans="1:9" ht="20.100000000000001" customHeight="1" x14ac:dyDescent="0.25">
      <c r="B249" s="30"/>
      <c r="C249" s="8"/>
      <c r="D249" s="160"/>
      <c r="E249" s="125"/>
      <c r="F249" s="67"/>
      <c r="G249" s="49"/>
      <c r="H249" s="132">
        <f t="shared" si="15"/>
        <v>0</v>
      </c>
      <c r="I249" s="159" t="s">
        <v>834</v>
      </c>
    </row>
    <row r="250" spans="1:9" ht="20.100000000000001" customHeight="1" x14ac:dyDescent="0.25">
      <c r="B250" s="30"/>
      <c r="C250" s="8"/>
      <c r="D250" s="160"/>
      <c r="E250" s="125"/>
      <c r="F250" s="67"/>
      <c r="G250" s="49"/>
      <c r="H250" s="132">
        <f t="shared" si="15"/>
        <v>0</v>
      </c>
      <c r="I250" s="159" t="s">
        <v>836</v>
      </c>
    </row>
    <row r="251" spans="1:9" ht="20.100000000000001" customHeight="1" x14ac:dyDescent="0.25">
      <c r="B251" s="30"/>
      <c r="C251" s="8"/>
      <c r="D251" s="160"/>
      <c r="E251" s="125"/>
      <c r="F251" s="67"/>
      <c r="G251" s="49"/>
      <c r="H251" s="132">
        <f t="shared" si="15"/>
        <v>0</v>
      </c>
      <c r="I251" s="159" t="s">
        <v>837</v>
      </c>
    </row>
    <row r="252" spans="1:9" ht="20.100000000000001" customHeight="1" x14ac:dyDescent="0.25">
      <c r="B252" s="30"/>
      <c r="C252" s="8"/>
      <c r="D252" s="160"/>
      <c r="E252" s="160"/>
      <c r="F252" s="67"/>
      <c r="G252" s="49"/>
      <c r="H252" s="132">
        <f t="shared" si="15"/>
        <v>0</v>
      </c>
      <c r="I252" s="104" t="s">
        <v>469</v>
      </c>
    </row>
    <row r="253" spans="1:9" ht="20.100000000000001" customHeight="1" x14ac:dyDescent="0.25">
      <c r="A253" s="6">
        <v>391.2</v>
      </c>
      <c r="B253" s="30" t="s">
        <v>467</v>
      </c>
      <c r="C253" s="9">
        <f>'Exhibit 4'!J152</f>
        <v>0</v>
      </c>
      <c r="D253" s="69"/>
      <c r="E253" s="68"/>
      <c r="F253" s="161"/>
      <c r="G253" s="49"/>
      <c r="H253" s="166">
        <f>+C253-D253+F253</f>
        <v>0</v>
      </c>
      <c r="I253" s="104" t="s">
        <v>688</v>
      </c>
    </row>
    <row r="254" spans="1:9" ht="20.100000000000001" customHeight="1" x14ac:dyDescent="0.25">
      <c r="B254" s="4" t="s">
        <v>12</v>
      </c>
      <c r="C254" s="120">
        <f>SUM(C215:C253)</f>
        <v>0</v>
      </c>
      <c r="D254" s="120">
        <f>SUM(D215:D253)</f>
        <v>0</v>
      </c>
      <c r="E254" s="123"/>
      <c r="F254" s="120">
        <f>SUM(F215:F253)</f>
        <v>0</v>
      </c>
      <c r="G254" s="123"/>
      <c r="H254" s="120">
        <f>SUM(H215:H253)</f>
        <v>0</v>
      </c>
      <c r="I254" s="104"/>
    </row>
    <row r="255" spans="1:9" ht="20.100000000000001" customHeight="1" x14ac:dyDescent="0.25">
      <c r="B255" s="4"/>
      <c r="C255" s="8"/>
      <c r="D255" s="8"/>
      <c r="E255" s="8"/>
      <c r="F255" s="8"/>
      <c r="G255" s="8"/>
      <c r="H255" s="132"/>
    </row>
    <row r="256" spans="1:9" ht="20.100000000000001" customHeight="1" x14ac:dyDescent="0.25">
      <c r="A256" s="6" t="s">
        <v>689</v>
      </c>
      <c r="B256" s="117" t="s">
        <v>468</v>
      </c>
      <c r="C256" s="8">
        <f>'Exhibit 4'!J155</f>
        <v>0</v>
      </c>
      <c r="D256" s="49"/>
      <c r="E256" s="49"/>
      <c r="F256" s="49"/>
      <c r="G256" s="49"/>
      <c r="H256" s="132">
        <f>+C256-D256+F256</f>
        <v>0</v>
      </c>
      <c r="I256" s="104" t="s">
        <v>468</v>
      </c>
    </row>
    <row r="257" spans="1:9" ht="20.100000000000001" customHeight="1" x14ac:dyDescent="0.25">
      <c r="A257" s="6" t="s">
        <v>14</v>
      </c>
      <c r="B257" s="118" t="s">
        <v>469</v>
      </c>
      <c r="C257" s="9">
        <f>'Exhibit 4'!J156</f>
        <v>0</v>
      </c>
      <c r="D257" s="50"/>
      <c r="E257" s="49"/>
      <c r="F257" s="50"/>
      <c r="G257" s="49"/>
      <c r="H257" s="166">
        <f>+C257-D257+F257</f>
        <v>0</v>
      </c>
      <c r="I257" s="104" t="s">
        <v>469</v>
      </c>
    </row>
    <row r="258" spans="1:9" ht="20.100000000000001" customHeight="1" x14ac:dyDescent="0.25">
      <c r="B258" s="115" t="s">
        <v>924</v>
      </c>
      <c r="C258" s="16">
        <f>+C125-C211+C254+C256+C257</f>
        <v>0</v>
      </c>
      <c r="D258" s="16">
        <f>+D125-D211+D254+D256+D257</f>
        <v>0</v>
      </c>
      <c r="E258" s="123"/>
      <c r="F258" s="16">
        <f>+F125-F211+F254+F256+F257</f>
        <v>0</v>
      </c>
      <c r="G258" s="123"/>
      <c r="H258" s="164">
        <f>+H125-H211+H254+H256+H257</f>
        <v>0</v>
      </c>
      <c r="I258" s="116" t="s">
        <v>507</v>
      </c>
    </row>
    <row r="259" spans="1:9" ht="20.100000000000001" customHeight="1" x14ac:dyDescent="0.25">
      <c r="B259" s="114"/>
      <c r="C259" s="8"/>
      <c r="D259" s="8"/>
      <c r="E259" s="8"/>
      <c r="F259" s="8"/>
      <c r="G259" s="8"/>
      <c r="H259" s="132"/>
      <c r="I259" s="104"/>
    </row>
    <row r="260" spans="1:9" ht="20.100000000000001" customHeight="1" x14ac:dyDescent="0.25">
      <c r="B260" s="104" t="s">
        <v>1054</v>
      </c>
      <c r="C260" s="8">
        <f>'Exhibit 4'!J159</f>
        <v>0</v>
      </c>
      <c r="D260" s="121"/>
      <c r="E260" s="121"/>
      <c r="F260" s="121"/>
      <c r="G260" s="49"/>
      <c r="H260" s="132">
        <f>+C260-D260+F260</f>
        <v>0</v>
      </c>
      <c r="I260" s="116" t="s">
        <v>690</v>
      </c>
    </row>
    <row r="261" spans="1:9" ht="20.100000000000001" customHeight="1" x14ac:dyDescent="0.25">
      <c r="B261" s="104" t="s">
        <v>1059</v>
      </c>
      <c r="C261" s="8"/>
      <c r="D261" s="8"/>
      <c r="E261" s="8"/>
      <c r="F261" s="8"/>
      <c r="G261" s="8"/>
      <c r="H261" s="132"/>
      <c r="I261" s="104"/>
    </row>
    <row r="262" spans="1:9" ht="20.100000000000001" customHeight="1" x14ac:dyDescent="0.25">
      <c r="B262" s="188"/>
      <c r="C262" s="8">
        <f>'Exhibit 4'!J161</f>
        <v>0</v>
      </c>
      <c r="D262" s="49"/>
      <c r="E262" s="49"/>
      <c r="F262" s="49"/>
      <c r="G262" s="49"/>
      <c r="H262" s="132">
        <f>+C262-D262+F262</f>
        <v>0</v>
      </c>
      <c r="I262" s="104" t="s">
        <v>676</v>
      </c>
    </row>
    <row r="263" spans="1:9" ht="20.100000000000001" customHeight="1" x14ac:dyDescent="0.25">
      <c r="B263" s="188"/>
      <c r="C263" s="8">
        <f>'Exhibit 4'!J162</f>
        <v>0</v>
      </c>
      <c r="D263" s="49"/>
      <c r="E263" s="49"/>
      <c r="F263" s="49"/>
      <c r="G263" s="49"/>
      <c r="H263" s="132">
        <f>+C263-D263+F263</f>
        <v>0</v>
      </c>
      <c r="I263" s="104"/>
    </row>
    <row r="264" spans="1:9" ht="20.100000000000001" customHeight="1" x14ac:dyDescent="0.25">
      <c r="B264" s="104"/>
      <c r="C264" s="9"/>
      <c r="D264" s="61"/>
      <c r="E264" s="8"/>
      <c r="F264" s="61"/>
      <c r="G264" s="8"/>
      <c r="H264" s="131"/>
      <c r="I264" s="104"/>
    </row>
    <row r="265" spans="1:9" ht="20.100000000000001" customHeight="1" x14ac:dyDescent="0.25">
      <c r="B265" s="104" t="s">
        <v>1056</v>
      </c>
      <c r="C265" s="9">
        <f>+C263+C262+C260</f>
        <v>0</v>
      </c>
      <c r="D265" s="9">
        <f>+D263+D262+D260</f>
        <v>0</v>
      </c>
      <c r="E265" s="8"/>
      <c r="F265" s="9">
        <f>+F263+F262+F260</f>
        <v>0</v>
      </c>
      <c r="G265" s="8"/>
      <c r="H265" s="131">
        <f>+H263+H262+H260</f>
        <v>0</v>
      </c>
      <c r="I265" s="104" t="s">
        <v>691</v>
      </c>
    </row>
    <row r="266" spans="1:9" ht="20.100000000000001" customHeight="1" thickBot="1" x14ac:dyDescent="0.3">
      <c r="B266" s="4" t="s">
        <v>16</v>
      </c>
      <c r="C266" s="12">
        <f>+C265+C258</f>
        <v>0</v>
      </c>
      <c r="D266" s="12">
        <f>+D265+D258</f>
        <v>0</v>
      </c>
      <c r="E266" s="8"/>
      <c r="F266" s="12">
        <f>+F265+F258</f>
        <v>0</v>
      </c>
      <c r="G266" s="8"/>
      <c r="H266" s="134">
        <f>+H265+H258</f>
        <v>0</v>
      </c>
      <c r="I266" s="116" t="s">
        <v>692</v>
      </c>
    </row>
    <row r="267" spans="1:9" ht="20.100000000000001" customHeight="1" thickTop="1" x14ac:dyDescent="0.25">
      <c r="B267" s="4"/>
      <c r="C267" s="8"/>
      <c r="D267" s="8"/>
      <c r="E267" s="8"/>
      <c r="F267" s="8"/>
      <c r="G267" s="8"/>
      <c r="H267" s="132"/>
      <c r="I267" s="104"/>
    </row>
    <row r="268" spans="1:9" ht="20.100000000000001" customHeight="1" x14ac:dyDescent="0.25">
      <c r="B268" s="4"/>
      <c r="C268" s="8"/>
      <c r="D268" s="8"/>
      <c r="E268" s="8"/>
      <c r="F268" s="8"/>
      <c r="G268" s="8"/>
      <c r="H268" s="132"/>
      <c r="I268" s="104"/>
    </row>
    <row r="269" spans="1:9" ht="20.100000000000001" customHeight="1" x14ac:dyDescent="0.25">
      <c r="B269" s="4"/>
      <c r="C269" s="8"/>
      <c r="D269" s="8"/>
      <c r="E269" s="8"/>
      <c r="F269" s="8"/>
      <c r="G269" s="8"/>
      <c r="H269" s="132"/>
      <c r="I269" s="104"/>
    </row>
    <row r="270" spans="1:9" ht="20.100000000000001" customHeight="1" x14ac:dyDescent="0.25">
      <c r="B270" s="4"/>
      <c r="C270" s="10"/>
      <c r="D270" s="10"/>
      <c r="E270" s="10"/>
      <c r="F270" s="10"/>
      <c r="G270" s="10"/>
      <c r="H270" s="141"/>
      <c r="I270" s="104"/>
    </row>
    <row r="271" spans="1:9" ht="20.100000000000001" customHeight="1" x14ac:dyDescent="0.25">
      <c r="B271" s="4"/>
      <c r="F271" s="122"/>
      <c r="H271" s="133"/>
      <c r="I271" s="104"/>
    </row>
    <row r="272" spans="1:9" ht="20.100000000000001" customHeight="1" x14ac:dyDescent="0.25">
      <c r="B272" s="4"/>
      <c r="H272" s="133"/>
      <c r="I272" s="104"/>
    </row>
    <row r="273" spans="2:9" ht="20.100000000000001" customHeight="1" x14ac:dyDescent="0.25">
      <c r="B273" s="4"/>
      <c r="H273" s="133"/>
      <c r="I273" s="104"/>
    </row>
    <row r="274" spans="2:9" ht="20.100000000000001" customHeight="1" x14ac:dyDescent="0.25">
      <c r="B274" s="4"/>
      <c r="H274" s="133"/>
      <c r="I274" s="104"/>
    </row>
    <row r="275" spans="2:9" ht="20.100000000000001" customHeight="1" x14ac:dyDescent="0.25">
      <c r="B275" s="4"/>
      <c r="H275" s="133"/>
      <c r="I275" s="104"/>
    </row>
    <row r="276" spans="2:9" ht="20.100000000000001" customHeight="1" x14ac:dyDescent="0.25">
      <c r="B276" s="4" t="s">
        <v>17</v>
      </c>
      <c r="H276" s="133"/>
      <c r="I276" s="104"/>
    </row>
    <row r="277" spans="2:9" ht="20.100000000000001" customHeight="1" x14ac:dyDescent="0.25">
      <c r="B277" s="4"/>
      <c r="I277" s="104"/>
    </row>
    <row r="278" spans="2:9" ht="20.100000000000001" customHeight="1" x14ac:dyDescent="0.25">
      <c r="B278" s="4"/>
      <c r="I278" s="104"/>
    </row>
    <row r="279" spans="2:9" ht="20.100000000000001" customHeight="1" x14ac:dyDescent="0.25">
      <c r="B279" s="4"/>
      <c r="I279" s="104"/>
    </row>
    <row r="280" spans="2:9" ht="20.100000000000001" customHeight="1" x14ac:dyDescent="0.25">
      <c r="B280" s="4"/>
      <c r="I280" s="104"/>
    </row>
    <row r="281" spans="2:9" ht="20.100000000000001" customHeight="1" x14ac:dyDescent="0.25">
      <c r="B281" s="4"/>
      <c r="I281" s="104"/>
    </row>
    <row r="282" spans="2:9" ht="20.100000000000001" customHeight="1" x14ac:dyDescent="0.25">
      <c r="B282" s="4"/>
      <c r="I282" s="104"/>
    </row>
    <row r="283" spans="2:9" ht="20.100000000000001" customHeight="1" x14ac:dyDescent="0.25">
      <c r="B283" s="4" t="s">
        <v>18</v>
      </c>
      <c r="I283" s="104"/>
    </row>
    <row r="284" spans="2:9" ht="20.100000000000001" customHeight="1" x14ac:dyDescent="0.25">
      <c r="B284" s="4"/>
      <c r="I284" s="4"/>
    </row>
    <row r="285" spans="2:9" ht="20.100000000000001" customHeight="1" x14ac:dyDescent="0.25">
      <c r="B285" s="4"/>
      <c r="I285" s="4"/>
    </row>
    <row r="286" spans="2:9" ht="20.100000000000001" customHeight="1" x14ac:dyDescent="0.25">
      <c r="I286" s="4"/>
    </row>
    <row r="287" spans="2:9" ht="20.100000000000001" customHeight="1" x14ac:dyDescent="0.25">
      <c r="I287" s="4"/>
    </row>
    <row r="288" spans="2:9" ht="20.100000000000001" customHeight="1" x14ac:dyDescent="0.25">
      <c r="I288" s="4"/>
    </row>
    <row r="289" spans="9:9" ht="20.100000000000001" customHeight="1" x14ac:dyDescent="0.25">
      <c r="I289" s="4"/>
    </row>
    <row r="290" spans="9:9" ht="20.100000000000001" customHeight="1" x14ac:dyDescent="0.25">
      <c r="I290" s="4"/>
    </row>
    <row r="291" spans="9:9" ht="20.100000000000001" customHeight="1" x14ac:dyDescent="0.25">
      <c r="I291" s="4"/>
    </row>
    <row r="292" spans="9:9" ht="20.100000000000001" customHeight="1" x14ac:dyDescent="0.25"/>
    <row r="293" spans="9:9" ht="20.100000000000001" customHeight="1" x14ac:dyDescent="0.25"/>
    <row r="294" spans="9:9" ht="20.100000000000001" customHeight="1" x14ac:dyDescent="0.25"/>
    <row r="295" spans="9:9" ht="20.100000000000001" customHeight="1" x14ac:dyDescent="0.25"/>
    <row r="296" spans="9:9" ht="20.100000000000001" customHeight="1" x14ac:dyDescent="0.25"/>
    <row r="297" spans="9:9" ht="20.100000000000001" customHeight="1" x14ac:dyDescent="0.25"/>
    <row r="298" spans="9:9" ht="20.100000000000001" customHeight="1" x14ac:dyDescent="0.25"/>
  </sheetData>
  <sheetProtection algorithmName="SHA-512" hashValue="r8UeuOQbR1kk86Ec0FDPEfXRzBeFSpslA6ZZO2XJSOnHuhR34oTWSjY3JbxyCCbIcdzqbmdc4aAmaTu19aOHEw==" saltValue="2rCvu5usr7JgJyv71fvKDA==" spinCount="100000" sheet="1" objects="1" scenarios="1" formatCells="0" formatColumns="0" formatRows="0" selectLockedCells="1"/>
  <mergeCells count="5">
    <mergeCell ref="B1:I1"/>
    <mergeCell ref="B2:I2"/>
    <mergeCell ref="B4:I4"/>
    <mergeCell ref="D6:G6"/>
    <mergeCell ref="B3:J3"/>
  </mergeCells>
  <pageMargins left="0.7" right="0.7" top="0.75" bottom="0.75" header="0.3" footer="0.3"/>
  <pageSetup scale="56" fitToHeight="10" orientation="landscape"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G30"/>
  <sheetViews>
    <sheetView zoomScaleNormal="100" workbookViewId="0">
      <selection activeCell="E10" sqref="E10"/>
    </sheetView>
  </sheetViews>
  <sheetFormatPr defaultColWidth="9.140625" defaultRowHeight="15" x14ac:dyDescent="0.25"/>
  <cols>
    <col min="1" max="1" width="51" style="6" customWidth="1"/>
    <col min="2" max="5" width="19" style="6" customWidth="1"/>
    <col min="6" max="16384" width="9.140625" style="6"/>
  </cols>
  <sheetData>
    <row r="1" spans="1:7" x14ac:dyDescent="0.25">
      <c r="A1" s="285" t="str">
        <f>CONCATENATE("MUNICIPALITY OF"," ",'Start Here'!B2)</f>
        <v>MUNICIPALITY OF ABERDEEN</v>
      </c>
      <c r="B1" s="285"/>
      <c r="C1" s="285"/>
      <c r="D1" s="285"/>
      <c r="E1" s="285"/>
      <c r="F1" s="24"/>
      <c r="G1" s="24"/>
    </row>
    <row r="2" spans="1:7" x14ac:dyDescent="0.25">
      <c r="A2" s="291" t="s">
        <v>470</v>
      </c>
      <c r="B2" s="286"/>
      <c r="C2" s="286"/>
      <c r="D2" s="286"/>
      <c r="E2" s="286"/>
    </row>
    <row r="3" spans="1:7" x14ac:dyDescent="0.25">
      <c r="A3" s="287">
        <f>'Start Here'!B5</f>
        <v>45657</v>
      </c>
      <c r="B3" s="287"/>
      <c r="C3" s="287"/>
      <c r="D3" s="287"/>
      <c r="E3" s="287"/>
      <c r="F3" s="26"/>
      <c r="G3" s="26"/>
    </row>
    <row r="4" spans="1:7" x14ac:dyDescent="0.25">
      <c r="A4" s="4"/>
      <c r="B4" s="4"/>
      <c r="C4" s="4"/>
      <c r="D4" s="4"/>
      <c r="E4" s="4"/>
    </row>
    <row r="5" spans="1:7" x14ac:dyDescent="0.25">
      <c r="A5" s="4"/>
      <c r="B5" s="288" t="s">
        <v>627</v>
      </c>
      <c r="C5" s="288"/>
      <c r="D5" s="288"/>
      <c r="E5" s="4"/>
    </row>
    <row r="6" spans="1:7" x14ac:dyDescent="0.25">
      <c r="A6" s="4"/>
      <c r="B6" s="75" t="s">
        <v>4</v>
      </c>
      <c r="C6" s="75" t="s">
        <v>604</v>
      </c>
      <c r="D6" s="4"/>
      <c r="E6" s="75" t="s">
        <v>605</v>
      </c>
    </row>
    <row r="7" spans="1:7" x14ac:dyDescent="0.25">
      <c r="A7" s="4"/>
      <c r="B7" s="76" t="s">
        <v>610</v>
      </c>
      <c r="C7" s="76" t="s">
        <v>610</v>
      </c>
      <c r="D7" s="76" t="s">
        <v>2</v>
      </c>
      <c r="E7" s="76" t="s">
        <v>611</v>
      </c>
    </row>
    <row r="9" spans="1:7" x14ac:dyDescent="0.25">
      <c r="A9" s="4" t="s">
        <v>20</v>
      </c>
    </row>
    <row r="10" spans="1:7" x14ac:dyDescent="0.25">
      <c r="A10" s="32" t="s">
        <v>343</v>
      </c>
      <c r="B10" s="125">
        <f>'Net Position Worksheet'!H10</f>
        <v>0</v>
      </c>
      <c r="C10" s="125">
        <f>'Exhibit 5'!H11</f>
        <v>0</v>
      </c>
      <c r="D10" s="8">
        <f>SUM(B10:C10)</f>
        <v>0</v>
      </c>
      <c r="E10" s="49"/>
    </row>
    <row r="11" spans="1:7" x14ac:dyDescent="0.25">
      <c r="A11" s="30" t="s">
        <v>344</v>
      </c>
      <c r="B11" s="125">
        <f>'Net Position Worksheet'!H11</f>
        <v>0</v>
      </c>
      <c r="C11" s="125">
        <f>'Exhibit 5'!H12</f>
        <v>0</v>
      </c>
      <c r="D11" s="8">
        <f>SUM(B11:C11)</f>
        <v>0</v>
      </c>
      <c r="E11" s="49"/>
    </row>
    <row r="12" spans="1:7" x14ac:dyDescent="0.25">
      <c r="A12" s="32" t="s">
        <v>345</v>
      </c>
      <c r="B12" s="125">
        <f>'Net Position Worksheet'!H12</f>
        <v>0</v>
      </c>
      <c r="C12" s="125">
        <f>'Exhibit 5'!H13</f>
        <v>0</v>
      </c>
      <c r="D12" s="8">
        <f>SUM(B12:C12)</f>
        <v>0</v>
      </c>
      <c r="E12" s="49"/>
    </row>
    <row r="13" spans="1:7" x14ac:dyDescent="0.25">
      <c r="A13" s="32" t="s">
        <v>629</v>
      </c>
      <c r="B13" s="8"/>
      <c r="C13" s="126"/>
      <c r="D13" s="8"/>
      <c r="E13" s="8"/>
    </row>
    <row r="14" spans="1:7" x14ac:dyDescent="0.25">
      <c r="A14" s="96" t="s">
        <v>630</v>
      </c>
      <c r="B14" s="125">
        <f>'Net Position Worksheet'!H13</f>
        <v>0</v>
      </c>
      <c r="C14" s="125">
        <f>'Exhibit 5'!H17</f>
        <v>0</v>
      </c>
      <c r="D14" s="8">
        <f>SUM(B14:C14)</f>
        <v>0</v>
      </c>
      <c r="E14" s="49"/>
    </row>
    <row r="15" spans="1:7" x14ac:dyDescent="0.25">
      <c r="A15" s="96" t="s">
        <v>631</v>
      </c>
      <c r="B15" s="127">
        <f>'Net Position Worksheet'!H14</f>
        <v>0</v>
      </c>
      <c r="C15" s="127">
        <f>'Exhibit 5'!H18</f>
        <v>0</v>
      </c>
      <c r="D15" s="9">
        <f>SUM(B15:C15)</f>
        <v>0</v>
      </c>
      <c r="E15" s="67"/>
    </row>
    <row r="16" spans="1:7" ht="15.75" thickBot="1" x14ac:dyDescent="0.3">
      <c r="A16" s="6" t="s">
        <v>21</v>
      </c>
      <c r="B16" s="12">
        <f>SUM(B10:B15)</f>
        <v>0</v>
      </c>
      <c r="C16" s="12">
        <f>SUM(C10:C15)</f>
        <v>0</v>
      </c>
      <c r="D16" s="12">
        <f>SUM(D10:D15)</f>
        <v>0</v>
      </c>
      <c r="E16" s="62">
        <f>SUM(E10:E15)</f>
        <v>0</v>
      </c>
    </row>
    <row r="17" spans="1:5" ht="15.75" thickTop="1" x14ac:dyDescent="0.25">
      <c r="B17" s="10"/>
      <c r="C17" s="10"/>
      <c r="D17" s="10"/>
      <c r="E17" s="10"/>
    </row>
    <row r="18" spans="1:5" x14ac:dyDescent="0.25">
      <c r="A18" s="13" t="s">
        <v>482</v>
      </c>
      <c r="B18" s="10"/>
      <c r="C18" s="10"/>
      <c r="D18" s="10"/>
      <c r="E18" s="10"/>
    </row>
    <row r="19" spans="1:5" x14ac:dyDescent="0.25">
      <c r="A19" s="32" t="s">
        <v>632</v>
      </c>
      <c r="B19" s="10"/>
      <c r="C19" s="10"/>
      <c r="D19" s="10"/>
      <c r="E19" s="10"/>
    </row>
    <row r="20" spans="1:5" x14ac:dyDescent="0.25">
      <c r="A20" s="96" t="s">
        <v>633</v>
      </c>
      <c r="B20" s="125">
        <f>'Net Position Worksheet'!H26</f>
        <v>0</v>
      </c>
      <c r="C20" s="125">
        <f>'Exhibit 5'!H29+'Exhibit 5'!H30</f>
        <v>0</v>
      </c>
      <c r="D20" s="8">
        <f>SUM(B20:C20)</f>
        <v>0</v>
      </c>
      <c r="E20" s="49"/>
    </row>
    <row r="21" spans="1:5" x14ac:dyDescent="0.25">
      <c r="A21" s="96" t="s">
        <v>634</v>
      </c>
      <c r="B21" s="125">
        <f>'Net Position Worksheet'!H27</f>
        <v>0</v>
      </c>
      <c r="C21" s="125">
        <f>'Exhibit 5'!H24+'Exhibit 5'!H25+'Exhibit 5'!H26+'Exhibit 5'!H27+'Exhibit 5'!H28</f>
        <v>0</v>
      </c>
      <c r="D21" s="8">
        <f>SUM(B21:C21)</f>
        <v>0</v>
      </c>
      <c r="E21" s="49"/>
    </row>
    <row r="22" spans="1:5" x14ac:dyDescent="0.25">
      <c r="A22" s="96" t="s">
        <v>932</v>
      </c>
      <c r="B22" s="126"/>
      <c r="C22" s="126"/>
      <c r="D22" s="8"/>
      <c r="E22" s="8"/>
    </row>
    <row r="23" spans="1:5" x14ac:dyDescent="0.25">
      <c r="A23" s="97" t="s">
        <v>635</v>
      </c>
      <c r="B23" s="125">
        <f>'Net Position Worksheet'!H28</f>
        <v>0</v>
      </c>
      <c r="C23" s="125">
        <f>'Exhibit 5'!H31</f>
        <v>0</v>
      </c>
      <c r="D23" s="8">
        <f>SUM(B23:C23)</f>
        <v>0</v>
      </c>
      <c r="E23" s="49"/>
    </row>
    <row r="24" spans="1:5" x14ac:dyDescent="0.25">
      <c r="A24" s="97" t="s">
        <v>636</v>
      </c>
      <c r="B24" s="125">
        <f>'Net Position Worksheet'!H29</f>
        <v>0</v>
      </c>
      <c r="C24" s="125"/>
      <c r="D24" s="8">
        <f>SUM(B24:C24)</f>
        <v>0</v>
      </c>
      <c r="E24" s="49"/>
    </row>
    <row r="25" spans="1:5" x14ac:dyDescent="0.25">
      <c r="A25" s="96" t="s">
        <v>637</v>
      </c>
      <c r="B25" s="125">
        <f>'Net Position Worksheet'!H30</f>
        <v>0</v>
      </c>
      <c r="C25" s="125">
        <f>'Exhibit 5'!H32</f>
        <v>0</v>
      </c>
      <c r="D25" s="8">
        <f>SUM(B25:C25)</f>
        <v>0</v>
      </c>
      <c r="E25" s="49"/>
    </row>
    <row r="26" spans="1:5" x14ac:dyDescent="0.25">
      <c r="A26" s="6" t="s">
        <v>628</v>
      </c>
      <c r="B26" s="127">
        <f>'Net Position Worksheet'!H31</f>
        <v>0</v>
      </c>
      <c r="C26" s="127">
        <f>'Exhibit 5'!H33</f>
        <v>0</v>
      </c>
      <c r="D26" s="9">
        <f>SUM(B26:C26)</f>
        <v>0</v>
      </c>
      <c r="E26" s="50"/>
    </row>
    <row r="27" spans="1:5" ht="15.75" thickBot="1" x14ac:dyDescent="0.3">
      <c r="A27" s="45" t="s">
        <v>483</v>
      </c>
      <c r="B27" s="12">
        <f>SUM(B20:B26)</f>
        <v>0</v>
      </c>
      <c r="C27" s="12">
        <f>SUM(C20:C26)</f>
        <v>0</v>
      </c>
      <c r="D27" s="12">
        <f>SUM(D20:D26)</f>
        <v>0</v>
      </c>
      <c r="E27" s="12">
        <f>SUM(E20:E26)</f>
        <v>0</v>
      </c>
    </row>
    <row r="28" spans="1:5" ht="15.75" thickTop="1" x14ac:dyDescent="0.25"/>
    <row r="30" spans="1:5" x14ac:dyDescent="0.25">
      <c r="A30" s="6" t="s">
        <v>26</v>
      </c>
    </row>
  </sheetData>
  <sheetProtection algorithmName="SHA-512" hashValue="3XTsrjra38MjIYFLyB5xry6Mw+ifAayUZUOq91eB1mXITNUA6Y2S7X996Yy8WnRKDHdM13xg7YeqFoJp1bF+fA==" saltValue="JQSVMPjle1u27onPw7nB5w==" spinCount="100000" sheet="1" objects="1" scenarios="1" formatCells="0" formatColumns="0" formatRows="0" selectLockedCells="1"/>
  <mergeCells count="4">
    <mergeCell ref="A1:E1"/>
    <mergeCell ref="A2:E2"/>
    <mergeCell ref="A3:E3"/>
    <mergeCell ref="B5:D5"/>
  </mergeCells>
  <pageMargins left="0.7" right="0.7" top="0.75" bottom="0.75" header="0.3" footer="0.3"/>
  <pageSetup scale="96" orientation="landscape" r:id="rId1"/>
  <headerFooter>
    <oddHeader>&amp;RExhibit 1</oddHeader>
  </headerFooter>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I57"/>
  <sheetViews>
    <sheetView topLeftCell="A33" workbookViewId="0">
      <selection activeCell="A34" sqref="A34"/>
    </sheetView>
  </sheetViews>
  <sheetFormatPr defaultColWidth="9.140625" defaultRowHeight="15" x14ac:dyDescent="0.25"/>
  <cols>
    <col min="1" max="1" width="43.140625" style="6" customWidth="1"/>
    <col min="2" max="8" width="19" style="6" customWidth="1"/>
    <col min="9" max="9" width="17.85546875" style="6" customWidth="1"/>
    <col min="10" max="16384" width="9.140625" style="6"/>
  </cols>
  <sheetData>
    <row r="1" spans="1:9" x14ac:dyDescent="0.25">
      <c r="A1" s="285" t="str">
        <f>CONCATENATE("MUNICIPALITY OF"," ",'Start Here'!B2)</f>
        <v>MUNICIPALITY OF ABERDEEN</v>
      </c>
      <c r="B1" s="285"/>
      <c r="C1" s="285"/>
      <c r="D1" s="285"/>
      <c r="E1" s="285"/>
      <c r="F1" s="285"/>
      <c r="G1" s="285"/>
      <c r="H1" s="285"/>
      <c r="I1" s="285"/>
    </row>
    <row r="2" spans="1:9" x14ac:dyDescent="0.25">
      <c r="A2" s="297" t="s">
        <v>595</v>
      </c>
      <c r="B2" s="297"/>
      <c r="C2" s="297"/>
      <c r="D2" s="297"/>
      <c r="E2" s="297"/>
      <c r="F2" s="297"/>
      <c r="G2" s="297"/>
      <c r="H2" s="297"/>
      <c r="I2" s="297"/>
    </row>
    <row r="3" spans="1:9" x14ac:dyDescent="0.25">
      <c r="A3" s="290" t="str">
        <f>CONCATENATE("For the Year Ended"," ",TEXT('Start Here'!B5,"mmmm d, yyyy"))</f>
        <v>For the Year Ended December 31, 2024</v>
      </c>
      <c r="B3" s="290"/>
      <c r="C3" s="290"/>
      <c r="D3" s="290"/>
      <c r="E3" s="290"/>
      <c r="F3" s="290"/>
      <c r="G3" s="290"/>
      <c r="H3" s="290"/>
      <c r="I3" s="290"/>
    </row>
    <row r="4" spans="1:9" x14ac:dyDescent="0.25">
      <c r="A4" s="84"/>
      <c r="B4" s="84"/>
      <c r="C4" s="84"/>
      <c r="D4" s="84"/>
      <c r="E4" s="84"/>
      <c r="F4" s="84"/>
      <c r="G4" s="84"/>
      <c r="H4" s="84"/>
      <c r="I4" s="84"/>
    </row>
    <row r="5" spans="1:9" x14ac:dyDescent="0.25">
      <c r="A5" s="83"/>
      <c r="B5" s="4"/>
      <c r="C5" s="4"/>
      <c r="D5" s="4"/>
      <c r="E5" s="93"/>
      <c r="F5" s="286" t="s">
        <v>596</v>
      </c>
      <c r="G5" s="286"/>
      <c r="H5" s="286"/>
      <c r="I5" s="286"/>
    </row>
    <row r="6" spans="1:9" x14ac:dyDescent="0.25">
      <c r="A6" s="83"/>
      <c r="B6" s="4"/>
      <c r="C6" s="288" t="s">
        <v>597</v>
      </c>
      <c r="D6" s="288"/>
      <c r="E6" s="288"/>
      <c r="F6" s="298" t="s">
        <v>598</v>
      </c>
      <c r="G6" s="288"/>
      <c r="H6" s="288"/>
      <c r="I6" s="288"/>
    </row>
    <row r="7" spans="1:9" x14ac:dyDescent="0.25">
      <c r="A7" s="83"/>
      <c r="B7" s="4"/>
      <c r="C7" s="4"/>
      <c r="D7" s="75" t="s">
        <v>599</v>
      </c>
      <c r="E7" s="75" t="s">
        <v>600</v>
      </c>
      <c r="F7" s="296" t="s">
        <v>601</v>
      </c>
      <c r="G7" s="296"/>
      <c r="H7" s="296"/>
      <c r="I7" s="85"/>
    </row>
    <row r="8" spans="1:9" x14ac:dyDescent="0.25">
      <c r="A8" s="83"/>
      <c r="B8" s="84"/>
      <c r="C8" s="84" t="s">
        <v>602</v>
      </c>
      <c r="D8" s="84" t="s">
        <v>603</v>
      </c>
      <c r="E8" s="84" t="s">
        <v>603</v>
      </c>
      <c r="F8" s="84" t="s">
        <v>4</v>
      </c>
      <c r="G8" s="84" t="s">
        <v>604</v>
      </c>
      <c r="H8" s="83"/>
      <c r="I8" s="84" t="s">
        <v>605</v>
      </c>
    </row>
    <row r="9" spans="1:9" x14ac:dyDescent="0.25">
      <c r="A9" s="86" t="s">
        <v>606</v>
      </c>
      <c r="B9" s="95" t="s">
        <v>607</v>
      </c>
      <c r="C9" s="95" t="s">
        <v>608</v>
      </c>
      <c r="D9" s="95" t="s">
        <v>609</v>
      </c>
      <c r="E9" s="95" t="s">
        <v>609</v>
      </c>
      <c r="F9" s="95" t="s">
        <v>610</v>
      </c>
      <c r="G9" s="95" t="s">
        <v>610</v>
      </c>
      <c r="H9" s="95" t="s">
        <v>2</v>
      </c>
      <c r="I9" s="95" t="s">
        <v>611</v>
      </c>
    </row>
    <row r="10" spans="1:9" x14ac:dyDescent="0.25">
      <c r="A10" s="83" t="s">
        <v>612</v>
      </c>
      <c r="B10" s="84"/>
      <c r="C10" s="84"/>
      <c r="D10" s="84"/>
      <c r="E10" s="84"/>
      <c r="F10" s="83"/>
      <c r="G10" s="83"/>
      <c r="H10" s="83"/>
      <c r="I10" s="83"/>
    </row>
    <row r="11" spans="1:9" x14ac:dyDescent="0.25">
      <c r="A11" s="98" t="s">
        <v>638</v>
      </c>
      <c r="B11" s="83"/>
      <c r="C11" s="83"/>
      <c r="D11" s="83"/>
      <c r="E11" s="83"/>
      <c r="F11" s="83"/>
      <c r="G11" s="83"/>
      <c r="H11" s="83"/>
      <c r="I11" s="83"/>
    </row>
    <row r="12" spans="1:9" x14ac:dyDescent="0.25">
      <c r="A12" s="100" t="s">
        <v>390</v>
      </c>
      <c r="B12" s="124">
        <f>'Activities Worksheet'!H134+'Activities Worksheet'!H182+'Activities Worksheet'!H194+'Activities Worksheet'!H227-'Activities Worksheet'!H244+'Activities Worksheet'!H218</f>
        <v>0</v>
      </c>
      <c r="C12" s="124">
        <f>'Activities Worksheet'!H79+'Activities Worksheet'!H19+'Activities Worksheet'!H96</f>
        <v>0</v>
      </c>
      <c r="D12" s="124">
        <f>'Activities Worksheet'!H28+'Activities Worksheet'!H46+'Activities Worksheet'!H107</f>
        <v>0</v>
      </c>
      <c r="E12" s="124">
        <f>'Activities Worksheet'!H36+'Activities Worksheet'!H54+'Activities Worksheet'!H115+'Activities Worksheet'!H236</f>
        <v>0</v>
      </c>
      <c r="F12" s="234">
        <f t="shared" ref="F12:F21" si="0">-B12+C12+D12+E12</f>
        <v>0</v>
      </c>
      <c r="G12" s="85"/>
      <c r="H12" s="85">
        <f t="shared" ref="H12:H21" si="1">+G12+F12</f>
        <v>0</v>
      </c>
      <c r="I12" s="85"/>
    </row>
    <row r="13" spans="1:9" x14ac:dyDescent="0.25">
      <c r="A13" s="100" t="s">
        <v>391</v>
      </c>
      <c r="B13" s="124">
        <f>'Activities Worksheet'!H141+'Activities Worksheet'!H183+'Activities Worksheet'!H195+'Activities Worksheet'!H228-'Activities Worksheet'!H245+'Activities Worksheet'!H219</f>
        <v>0</v>
      </c>
      <c r="C13" s="124">
        <f>'Activities Worksheet'!H80+'Activities Worksheet'!H89+'Activities Worksheet'!H90+'Activities Worksheet'!H91+'Activities Worksheet'!H20+'Activities Worksheet'!H97</f>
        <v>0</v>
      </c>
      <c r="D13" s="124">
        <f>'Activities Worksheet'!H69+'Activities Worksheet'!H29+'Activities Worksheet'!H47+'Activities Worksheet'!H108</f>
        <v>0</v>
      </c>
      <c r="E13" s="124">
        <f>'Activities Worksheet'!H37+'Activities Worksheet'!H55+'Activities Worksheet'!H116+'Activities Worksheet'!H237</f>
        <v>0</v>
      </c>
      <c r="F13" s="234">
        <f t="shared" si="0"/>
        <v>0</v>
      </c>
      <c r="G13" s="85"/>
      <c r="H13" s="85">
        <f t="shared" si="1"/>
        <v>0</v>
      </c>
      <c r="I13" s="85"/>
    </row>
    <row r="14" spans="1:9" x14ac:dyDescent="0.25">
      <c r="A14" s="100" t="s">
        <v>639</v>
      </c>
      <c r="B14" s="124">
        <f>'Activities Worksheet'!H153+'Activities Worksheet'!H184+'Activities Worksheet'!H196+'Activities Worksheet'!H229-'Activities Worksheet'!H246+'Activities Worksheet'!H220</f>
        <v>0</v>
      </c>
      <c r="C14" s="124">
        <f>'Activities Worksheet'!H81+'Activities Worksheet'!H82+'Activities Worksheet'!H86+'Activities Worksheet'!H21+'Activities Worksheet'!H98</f>
        <v>0</v>
      </c>
      <c r="D14" s="124">
        <f>'Activities Worksheet'!H64+'Activities Worksheet'!H66+'Activities Worksheet'!H67+'Activities Worksheet'!H68+'Activities Worksheet'!H73+'Activities Worksheet'!H74+'Activities Worksheet'!H75+'Activities Worksheet'!H12+'Activities Worksheet'!H30+'Activities Worksheet'!H48+'Activities Worksheet'!H109</f>
        <v>0</v>
      </c>
      <c r="E14" s="124">
        <f>'Activities Worksheet'!H104+'Activities Worksheet'!H105+'Activities Worksheet'!H38+'Activities Worksheet'!H56+'Activities Worksheet'!H117+'Activities Worksheet'!H238</f>
        <v>0</v>
      </c>
      <c r="F14" s="234">
        <f t="shared" si="0"/>
        <v>0</v>
      </c>
      <c r="G14" s="85"/>
      <c r="H14" s="85">
        <f t="shared" si="1"/>
        <v>0</v>
      </c>
      <c r="I14" s="85"/>
    </row>
    <row r="15" spans="1:9" x14ac:dyDescent="0.25">
      <c r="A15" s="100" t="s">
        <v>640</v>
      </c>
      <c r="B15" s="124">
        <f>'Activities Worksheet'!H164+'Activities Worksheet'!H185+'Activities Worksheet'!H197+'Activities Worksheet'!H230-'Activities Worksheet'!H247+'Activities Worksheet'!H221</f>
        <v>0</v>
      </c>
      <c r="C15" s="124">
        <f>'Activities Worksheet'!H83+'Activities Worksheet'!H85+'Activities Worksheet'!H22+'Activities Worksheet'!H99</f>
        <v>0</v>
      </c>
      <c r="D15" s="124">
        <f>'Activities Worksheet'!H31+'Activities Worksheet'!H49+'Activities Worksheet'!H110</f>
        <v>0</v>
      </c>
      <c r="E15" s="124">
        <f>'Activities Worksheet'!H39+'Activities Worksheet'!H57+'Activities Worksheet'!H118+'Activities Worksheet'!H239</f>
        <v>0</v>
      </c>
      <c r="F15" s="234">
        <f t="shared" si="0"/>
        <v>0</v>
      </c>
      <c r="G15" s="85"/>
      <c r="H15" s="85">
        <f t="shared" si="1"/>
        <v>0</v>
      </c>
      <c r="I15" s="85"/>
    </row>
    <row r="16" spans="1:9" x14ac:dyDescent="0.25">
      <c r="A16" s="100" t="s">
        <v>395</v>
      </c>
      <c r="B16" s="124">
        <f>'Activities Worksheet'!H173+'Activities Worksheet'!H186+'Activities Worksheet'!H198+'Activities Worksheet'!H231-'Activities Worksheet'!H248+'Activities Worksheet'!H222</f>
        <v>0</v>
      </c>
      <c r="C16" s="124">
        <f>'Activities Worksheet'!H84+'Activities Worksheet'!H92+'Activities Worksheet'!H23+'Activities Worksheet'!H100</f>
        <v>0</v>
      </c>
      <c r="D16" s="124">
        <f>'Activities Worksheet'!H32+'Activities Worksheet'!H50+'Activities Worksheet'!H111</f>
        <v>0</v>
      </c>
      <c r="E16" s="124">
        <f>'Activities Worksheet'!H40+'Activities Worksheet'!H58+'Activities Worksheet'!H119+'Activities Worksheet'!H240</f>
        <v>0</v>
      </c>
      <c r="F16" s="234">
        <f t="shared" si="0"/>
        <v>0</v>
      </c>
      <c r="G16" s="85"/>
      <c r="H16" s="85">
        <f t="shared" si="1"/>
        <v>0</v>
      </c>
      <c r="I16" s="85"/>
    </row>
    <row r="17" spans="1:9" x14ac:dyDescent="0.25">
      <c r="A17" s="100" t="s">
        <v>641</v>
      </c>
      <c r="B17" s="124">
        <f>'Activities Worksheet'!H179+'Activities Worksheet'!H187+'Activities Worksheet'!H199+'Activities Worksheet'!H232-'Activities Worksheet'!H249+'Activities Worksheet'!H223</f>
        <v>0</v>
      </c>
      <c r="C17" s="124">
        <f>'Activities Worksheet'!H24+'Activities Worksheet'!H101</f>
        <v>0</v>
      </c>
      <c r="D17" s="124">
        <f>'Activities Worksheet'!H33+'Activities Worksheet'!H51+'Activities Worksheet'!H112</f>
        <v>0</v>
      </c>
      <c r="E17" s="124">
        <f>'Activities Worksheet'!H41+'Activities Worksheet'!H59+'Activities Worksheet'!H120+'Activities Worksheet'!H241</f>
        <v>0</v>
      </c>
      <c r="F17" s="234">
        <f t="shared" si="0"/>
        <v>0</v>
      </c>
      <c r="G17" s="85"/>
      <c r="H17" s="85">
        <f t="shared" si="1"/>
        <v>0</v>
      </c>
      <c r="I17" s="85"/>
    </row>
    <row r="18" spans="1:9" x14ac:dyDescent="0.25">
      <c r="A18" s="100" t="s">
        <v>642</v>
      </c>
      <c r="B18" s="124">
        <f>'Activities Worksheet'!H191+'Activities Worksheet'!H188+'Activities Worksheet'!H200+'Activities Worksheet'!H233-'Activities Worksheet'!H250+'Activities Worksheet'!H224</f>
        <v>0</v>
      </c>
      <c r="C18" s="124">
        <f>'Activities Worksheet'!H25+'Activities Worksheet'!H102</f>
        <v>0</v>
      </c>
      <c r="D18" s="124">
        <f>'Activities Worksheet'!H34+'Activities Worksheet'!H52+'Activities Worksheet'!H113</f>
        <v>0</v>
      </c>
      <c r="E18" s="124">
        <f>'Activities Worksheet'!H42+'Activities Worksheet'!H60+'Activities Worksheet'!H121+'Activities Worksheet'!H242</f>
        <v>0</v>
      </c>
      <c r="F18" s="234">
        <f t="shared" si="0"/>
        <v>0</v>
      </c>
      <c r="G18" s="85"/>
      <c r="H18" s="85">
        <f t="shared" si="1"/>
        <v>0</v>
      </c>
      <c r="I18" s="85"/>
    </row>
    <row r="19" spans="1:9" x14ac:dyDescent="0.25">
      <c r="A19" s="100" t="s">
        <v>512</v>
      </c>
      <c r="B19" s="124">
        <f>'Activities Worksheet'!H207+'Activities Worksheet'!H189+'Activities Worksheet'!H201+'Activities Worksheet'!H234-'Activities Worksheet'!H251+'Activities Worksheet'!H225</f>
        <v>0</v>
      </c>
      <c r="C19" s="124">
        <f>'Activities Worksheet'!H87+'Activities Worksheet'!H123+'Activities Worksheet'!H26+'Activities Worksheet'!H103</f>
        <v>0</v>
      </c>
      <c r="D19" s="124">
        <f>'Activities Worksheet'!H35+'Activities Worksheet'!H53+'Activities Worksheet'!H114</f>
        <v>0</v>
      </c>
      <c r="E19" s="124">
        <f>'Activities Worksheet'!H43+'Activities Worksheet'!H61+'Activities Worksheet'!H122+'Activities Worksheet'!H243</f>
        <v>0</v>
      </c>
      <c r="F19" s="234">
        <f t="shared" si="0"/>
        <v>0</v>
      </c>
      <c r="G19" s="85"/>
      <c r="H19" s="85">
        <f t="shared" si="1"/>
        <v>0</v>
      </c>
      <c r="I19" s="85"/>
    </row>
    <row r="20" spans="1:9" x14ac:dyDescent="0.25">
      <c r="A20" s="36" t="s">
        <v>643</v>
      </c>
      <c r="B20" s="124">
        <f>'Activities Worksheet'!H209+'Activities Worksheet'!H193</f>
        <v>0</v>
      </c>
      <c r="C20" s="124"/>
      <c r="D20" s="124"/>
      <c r="E20" s="124"/>
      <c r="F20" s="85">
        <f t="shared" si="0"/>
        <v>0</v>
      </c>
      <c r="G20" s="85"/>
      <c r="H20" s="85">
        <f t="shared" si="1"/>
        <v>0</v>
      </c>
      <c r="I20" s="85"/>
    </row>
    <row r="21" spans="1:9" x14ac:dyDescent="0.25">
      <c r="A21" s="100" t="s">
        <v>644</v>
      </c>
      <c r="B21" s="128">
        <f>'Activities Worksheet'!H181+'Activities Worksheet'!H226+'Activities Worksheet'!H217</f>
        <v>0</v>
      </c>
      <c r="C21" s="128"/>
      <c r="D21" s="128"/>
      <c r="E21" s="128"/>
      <c r="F21" s="86">
        <f t="shared" si="0"/>
        <v>0</v>
      </c>
      <c r="G21" s="85"/>
      <c r="H21" s="86">
        <f t="shared" si="1"/>
        <v>0</v>
      </c>
      <c r="I21" s="85"/>
    </row>
    <row r="22" spans="1:9" x14ac:dyDescent="0.25">
      <c r="A22" s="98" t="s">
        <v>645</v>
      </c>
      <c r="B22" s="86">
        <f>SUM(B12:B21)</f>
        <v>0</v>
      </c>
      <c r="C22" s="86">
        <f>SUM(C12:C21)</f>
        <v>0</v>
      </c>
      <c r="D22" s="86">
        <f>SUM(D12:D21)</f>
        <v>0</v>
      </c>
      <c r="E22" s="86">
        <f>SUM(E12:E21)</f>
        <v>0</v>
      </c>
      <c r="F22" s="86">
        <f>SUM(F12:F21)</f>
        <v>0</v>
      </c>
      <c r="G22" s="85"/>
      <c r="H22" s="86">
        <f>SUM(H12:H21)</f>
        <v>0</v>
      </c>
      <c r="I22" s="83"/>
    </row>
    <row r="23" spans="1:9" x14ac:dyDescent="0.25">
      <c r="A23" s="83"/>
      <c r="B23" s="83"/>
      <c r="C23" s="83"/>
      <c r="D23" s="83"/>
      <c r="E23" s="83"/>
      <c r="F23" s="83"/>
      <c r="G23" s="83"/>
      <c r="H23" s="83"/>
      <c r="I23" s="83"/>
    </row>
    <row r="24" spans="1:9" x14ac:dyDescent="0.25">
      <c r="A24" s="98" t="s">
        <v>646</v>
      </c>
      <c r="B24" s="83"/>
      <c r="C24" s="83"/>
      <c r="D24" s="83"/>
      <c r="E24" s="83"/>
      <c r="F24" s="83"/>
      <c r="G24" s="83"/>
      <c r="H24" s="83"/>
      <c r="I24" s="83"/>
    </row>
    <row r="25" spans="1:9" x14ac:dyDescent="0.25">
      <c r="A25" s="100" t="s">
        <v>426</v>
      </c>
      <c r="B25" s="124">
        <f>'Exhibit 6'!C20-'Exhibit 6'!C27-'Exhibit 6'!C28-'Exhibit 6'!C29-'Exhibit 6'!C31-'Exhibit 6'!C32+IF('Exhibit 6'!C34&lt;0,'Exhibit 6'!C34*-1,0)</f>
        <v>0</v>
      </c>
      <c r="C25" s="124">
        <f>'Exhibit 6'!C14</f>
        <v>0</v>
      </c>
      <c r="D25" s="124">
        <f>'Exhibit 6'!C24</f>
        <v>0</v>
      </c>
      <c r="E25" s="124">
        <f>'Exhibit 6'!C40</f>
        <v>0</v>
      </c>
      <c r="F25" s="85"/>
      <c r="G25" s="85">
        <f>-B25+C25+D25+E25</f>
        <v>0</v>
      </c>
      <c r="H25" s="85">
        <f>+G25+F25</f>
        <v>0</v>
      </c>
      <c r="I25" s="83"/>
    </row>
    <row r="26" spans="1:9" x14ac:dyDescent="0.25">
      <c r="A26" s="182" t="s">
        <v>474</v>
      </c>
      <c r="B26" s="183">
        <f>'Exhibit 6'!D20-'Exhibit 6'!D27-'Exhibit 6'!D28-'Exhibit 6'!D29-'Exhibit 6'!D31-'Exhibit 6'!D32+IF('Exhibit 6'!D34&lt;0,'Exhibit 6'!D34*-1,0)</f>
        <v>0</v>
      </c>
      <c r="C26" s="124">
        <f>'Exhibit 6'!D14</f>
        <v>0</v>
      </c>
      <c r="D26" s="124">
        <f>'Exhibit 6'!D24</f>
        <v>0</v>
      </c>
      <c r="E26" s="124">
        <f>'Exhibit 6'!D40</f>
        <v>0</v>
      </c>
      <c r="F26" s="85"/>
      <c r="G26" s="85">
        <f>-B26+C26+D26+E26</f>
        <v>0</v>
      </c>
      <c r="H26" s="85">
        <f>+G26+F26</f>
        <v>0</v>
      </c>
      <c r="I26" s="83"/>
    </row>
    <row r="27" spans="1:9" x14ac:dyDescent="0.25">
      <c r="A27" s="186" t="str">
        <f>IF(ISBLANK('Exhibit 5'!E7),"",'Exhibit 5'!E7)</f>
        <v/>
      </c>
      <c r="B27" s="183">
        <f>'Exhibit 6'!E20-'Exhibit 6'!E27-'Exhibit 6'!E28-'Exhibit 6'!E29-'Exhibit 6'!E31-'Exhibit 6'!E32+IF('Exhibit 6'!E34&lt;0,'Exhibit 6'!E34*-1,0)</f>
        <v>0</v>
      </c>
      <c r="C27" s="124">
        <f>'Exhibit 6'!E14</f>
        <v>0</v>
      </c>
      <c r="D27" s="124">
        <f>'Exhibit 6'!E24</f>
        <v>0</v>
      </c>
      <c r="E27" s="124">
        <f>'Exhibit 6'!E40</f>
        <v>0</v>
      </c>
      <c r="F27" s="85"/>
      <c r="G27" s="85">
        <f>-B27+C27+D27+E27</f>
        <v>0</v>
      </c>
      <c r="H27" s="85">
        <f>+G27+F27</f>
        <v>0</v>
      </c>
      <c r="I27" s="83"/>
    </row>
    <row r="28" spans="1:9" x14ac:dyDescent="0.25">
      <c r="A28" s="186" t="str">
        <f>IF(ISBLANK('Exhibit 5'!F7),"",'Exhibit 5'!F7)</f>
        <v/>
      </c>
      <c r="B28" s="183">
        <f>'Exhibit 6'!F20-'Exhibit 6'!F27-'Exhibit 6'!F28-'Exhibit 6'!F29-'Exhibit 6'!F31-'Exhibit 6'!F32+IF('Exhibit 6'!F34&lt;0,'Exhibit 6'!F34*-1,0)</f>
        <v>0</v>
      </c>
      <c r="C28" s="124">
        <f>'Exhibit 6'!F14</f>
        <v>0</v>
      </c>
      <c r="D28" s="124">
        <f>'Exhibit 6'!F24</f>
        <v>0</v>
      </c>
      <c r="E28" s="124">
        <f>'Exhibit 6'!F40</f>
        <v>0</v>
      </c>
      <c r="F28" s="85"/>
      <c r="G28" s="85">
        <f>-B28+C28+D28+E28</f>
        <v>0</v>
      </c>
      <c r="H28" s="85">
        <f>+G28+F28</f>
        <v>0</v>
      </c>
      <c r="I28" s="83"/>
    </row>
    <row r="29" spans="1:9" x14ac:dyDescent="0.25">
      <c r="A29" s="181" t="str">
        <f>IF(ISBLANK('Exhibit 5'!G7),"",'Exhibit 5'!G7)</f>
        <v/>
      </c>
      <c r="B29" s="128">
        <f>'Exhibit 6'!G20-'Exhibit 6'!G27-'Exhibit 6'!G28-'Exhibit 6'!G29-'Exhibit 6'!G31-'Exhibit 6'!G32+IF('Exhibit 6'!G34&lt;0,'Exhibit 6'!G34*-1,0)</f>
        <v>0</v>
      </c>
      <c r="C29" s="128">
        <f>'Exhibit 6'!G14</f>
        <v>0</v>
      </c>
      <c r="D29" s="128">
        <f>'Exhibit 6'!G24</f>
        <v>0</v>
      </c>
      <c r="E29" s="128">
        <f>'Exhibit 6'!G40</f>
        <v>0</v>
      </c>
      <c r="F29" s="85"/>
      <c r="G29" s="86">
        <f>-B29+C29+D29+E29</f>
        <v>0</v>
      </c>
      <c r="H29" s="86">
        <f>+G29+F29</f>
        <v>0</v>
      </c>
      <c r="I29" s="83"/>
    </row>
    <row r="30" spans="1:9" x14ac:dyDescent="0.25">
      <c r="A30" s="98" t="s">
        <v>647</v>
      </c>
      <c r="B30" s="86">
        <f>SUM(B25:B29)</f>
        <v>0</v>
      </c>
      <c r="C30" s="86">
        <f>SUM(C25:C29)</f>
        <v>0</v>
      </c>
      <c r="D30" s="86">
        <f>SUM(D25:D29)</f>
        <v>0</v>
      </c>
      <c r="E30" s="86">
        <f>SUM(E25:E29)</f>
        <v>0</v>
      </c>
      <c r="F30" s="86"/>
      <c r="G30" s="86">
        <f>SUM(G25:G29)</f>
        <v>0</v>
      </c>
      <c r="H30" s="86">
        <f>SUM(H25:H29)</f>
        <v>0</v>
      </c>
      <c r="I30" s="83"/>
    </row>
    <row r="31" spans="1:9" ht="15.75" thickBot="1" x14ac:dyDescent="0.3">
      <c r="A31" s="83" t="s">
        <v>613</v>
      </c>
      <c r="B31" s="87">
        <f t="shared" ref="B31:H31" si="2">+B30+B22</f>
        <v>0</v>
      </c>
      <c r="C31" s="87">
        <f t="shared" si="2"/>
        <v>0</v>
      </c>
      <c r="D31" s="87">
        <f t="shared" si="2"/>
        <v>0</v>
      </c>
      <c r="E31" s="87">
        <f t="shared" si="2"/>
        <v>0</v>
      </c>
      <c r="F31" s="86">
        <f t="shared" si="2"/>
        <v>0</v>
      </c>
      <c r="G31" s="86">
        <f t="shared" si="2"/>
        <v>0</v>
      </c>
      <c r="H31" s="86">
        <f t="shared" si="2"/>
        <v>0</v>
      </c>
      <c r="I31" s="83"/>
    </row>
    <row r="32" spans="1:9" ht="15.75" thickTop="1" x14ac:dyDescent="0.25">
      <c r="A32" s="83"/>
      <c r="B32" s="83"/>
      <c r="C32" s="83"/>
      <c r="D32" s="83"/>
      <c r="E32" s="83"/>
      <c r="F32" s="83"/>
      <c r="G32" s="83"/>
      <c r="H32" s="83"/>
      <c r="I32" s="83"/>
    </row>
    <row r="33" spans="1:9" x14ac:dyDescent="0.25">
      <c r="A33" s="83" t="s">
        <v>614</v>
      </c>
      <c r="B33" s="83"/>
      <c r="C33" s="83"/>
      <c r="D33" s="83"/>
      <c r="E33" s="83"/>
      <c r="F33" s="83"/>
      <c r="G33" s="83"/>
      <c r="H33" s="83"/>
      <c r="I33" s="83"/>
    </row>
    <row r="34" spans="1:9" x14ac:dyDescent="0.25">
      <c r="A34" s="191"/>
      <c r="B34" s="190"/>
      <c r="C34" s="101"/>
      <c r="D34" s="101"/>
      <c r="E34" s="101"/>
      <c r="F34" s="85"/>
      <c r="G34" s="85"/>
      <c r="H34" s="85"/>
      <c r="I34" s="86">
        <f>-B34+C34+D34+E34</f>
        <v>0</v>
      </c>
    </row>
    <row r="36" spans="1:9" x14ac:dyDescent="0.25">
      <c r="A36" s="83" t="s">
        <v>615</v>
      </c>
      <c r="B36" s="83" t="s">
        <v>616</v>
      </c>
      <c r="C36" s="83"/>
      <c r="D36" s="83"/>
      <c r="E36" s="83"/>
      <c r="F36" s="83"/>
      <c r="G36" s="83"/>
      <c r="H36" s="83"/>
      <c r="I36" s="83"/>
    </row>
    <row r="37" spans="1:9" x14ac:dyDescent="0.25">
      <c r="A37" s="83"/>
      <c r="B37" s="98" t="s">
        <v>358</v>
      </c>
      <c r="C37" s="83"/>
      <c r="D37" s="83"/>
      <c r="F37" s="83"/>
      <c r="G37" s="83"/>
      <c r="H37" s="83"/>
      <c r="I37" s="83"/>
    </row>
    <row r="38" spans="1:9" x14ac:dyDescent="0.25">
      <c r="A38" s="88" t="s">
        <v>617</v>
      </c>
      <c r="B38" s="100" t="s">
        <v>648</v>
      </c>
      <c r="C38" s="83"/>
      <c r="D38" s="83"/>
      <c r="F38" s="124">
        <f>'Activities Worksheet'!H11+'Activities Worksheet'!H14+'Activities Worksheet'!H15+'Activities Worksheet'!H16+'Activities Worksheet'!H17+'Activities Worksheet'!H18</f>
        <v>0</v>
      </c>
      <c r="G38" s="124"/>
      <c r="H38" s="85">
        <f t="shared" ref="H38:H47" si="3">+G38+F38</f>
        <v>0</v>
      </c>
      <c r="I38" s="101"/>
    </row>
    <row r="39" spans="1:9" x14ac:dyDescent="0.25">
      <c r="A39" s="89" t="s">
        <v>618</v>
      </c>
      <c r="B39" s="100" t="s">
        <v>649</v>
      </c>
      <c r="C39" s="83"/>
      <c r="D39" s="83"/>
      <c r="F39" s="124">
        <f>'Activities Worksheet'!H13</f>
        <v>0</v>
      </c>
      <c r="G39" s="124"/>
      <c r="H39" s="85">
        <f t="shared" si="3"/>
        <v>0</v>
      </c>
      <c r="I39" s="101"/>
    </row>
    <row r="40" spans="1:9" x14ac:dyDescent="0.25">
      <c r="A40" s="89" t="s">
        <v>619</v>
      </c>
      <c r="B40" s="98" t="s">
        <v>650</v>
      </c>
      <c r="C40" s="83"/>
      <c r="D40" s="83"/>
      <c r="F40" s="124">
        <f>'Activities Worksheet'!H63+'Activities Worksheet'!H65+'Activities Worksheet'!H71+'Activities Worksheet'!H70</f>
        <v>0</v>
      </c>
      <c r="G40" s="124"/>
      <c r="H40" s="85">
        <f t="shared" si="3"/>
        <v>0</v>
      </c>
      <c r="I40" s="101"/>
    </row>
    <row r="41" spans="1:9" x14ac:dyDescent="0.25">
      <c r="A41" s="89"/>
      <c r="B41" s="98" t="s">
        <v>651</v>
      </c>
      <c r="C41" s="83"/>
      <c r="D41" s="83"/>
      <c r="F41" s="124">
        <f>'Activities Worksheet'!H44+'Activities Worksheet'!H45</f>
        <v>0</v>
      </c>
      <c r="G41" s="124"/>
      <c r="H41" s="85">
        <f t="shared" si="3"/>
        <v>0</v>
      </c>
      <c r="I41" s="101"/>
    </row>
    <row r="42" spans="1:9" x14ac:dyDescent="0.25">
      <c r="A42" s="89" t="s">
        <v>620</v>
      </c>
      <c r="B42" s="98" t="s">
        <v>652</v>
      </c>
      <c r="C42" s="83"/>
      <c r="D42" s="83"/>
      <c r="F42" s="124">
        <f>'Activities Worksheet'!H95</f>
        <v>0</v>
      </c>
      <c r="G42" s="124">
        <f>'Exhibit 6'!H25</f>
        <v>0</v>
      </c>
      <c r="H42" s="85">
        <f t="shared" si="3"/>
        <v>0</v>
      </c>
      <c r="I42" s="101"/>
    </row>
    <row r="43" spans="1:9" x14ac:dyDescent="0.25">
      <c r="A43" s="89" t="s">
        <v>621</v>
      </c>
      <c r="B43" s="98" t="s">
        <v>653</v>
      </c>
      <c r="C43" s="83"/>
      <c r="D43" s="83"/>
      <c r="F43" s="124">
        <f>'Activities Worksheet'!H253</f>
        <v>0</v>
      </c>
      <c r="G43" s="124">
        <f>'Exhibit 6'!H33</f>
        <v>0</v>
      </c>
      <c r="H43" s="85">
        <f t="shared" si="3"/>
        <v>0</v>
      </c>
      <c r="I43" s="101"/>
    </row>
    <row r="44" spans="1:9" x14ac:dyDescent="0.25">
      <c r="A44" s="89" t="s">
        <v>622</v>
      </c>
      <c r="B44" s="98" t="s">
        <v>654</v>
      </c>
      <c r="C44" s="83"/>
      <c r="D44" s="83"/>
      <c r="F44" s="124">
        <f>'Activities Worksheet'!H124+'Activities Worksheet'!H77+'Activities Worksheet'!H235+'Activities Worksheet'!H76+'Activities Worksheet'!H93+'Activities Worksheet'!H106</f>
        <v>0</v>
      </c>
      <c r="G44" s="124">
        <f>'Exhibit 6'!H26+'Exhibit 6'!H30+IF('Exhibit 6'!C34&gt;0,'Exhibit 6'!C34,0)+IF('Exhibit 6'!D34&gt;0,'Exhibit 6'!D34,0)+IF('Exhibit 6'!E34&gt;0,'Exhibit 6'!E34,0)+IF('Exhibit 6'!G34&gt;0,'Exhibit 6'!G34,0)</f>
        <v>0</v>
      </c>
      <c r="H44" s="85">
        <f t="shared" si="3"/>
        <v>0</v>
      </c>
      <c r="I44" s="101"/>
    </row>
    <row r="45" spans="1:9" x14ac:dyDescent="0.25">
      <c r="A45" s="90" t="s">
        <v>623</v>
      </c>
      <c r="B45" s="83" t="s">
        <v>468</v>
      </c>
      <c r="C45" s="83"/>
      <c r="D45" s="83"/>
      <c r="F45" s="124">
        <f>'Activities Worksheet'!H256</f>
        <v>0</v>
      </c>
      <c r="G45" s="124">
        <f>'Exhibit 6'!H43</f>
        <v>0</v>
      </c>
      <c r="H45" s="85">
        <f t="shared" si="3"/>
        <v>0</v>
      </c>
      <c r="I45" s="101"/>
    </row>
    <row r="46" spans="1:9" x14ac:dyDescent="0.25">
      <c r="A46" s="83"/>
      <c r="B46" s="83" t="s">
        <v>469</v>
      </c>
      <c r="C46" s="83"/>
      <c r="D46" s="83"/>
      <c r="F46" s="124">
        <f>'Activities Worksheet'!H257+'Activities Worksheet'!H252</f>
        <v>0</v>
      </c>
      <c r="G46" s="124">
        <f>'Exhibit 6'!H44</f>
        <v>0</v>
      </c>
      <c r="H46" s="85">
        <f t="shared" si="3"/>
        <v>0</v>
      </c>
      <c r="I46" s="101"/>
    </row>
    <row r="47" spans="1:9" x14ac:dyDescent="0.25">
      <c r="A47" s="83"/>
      <c r="B47" s="83" t="s">
        <v>624</v>
      </c>
      <c r="C47" s="83"/>
      <c r="D47" s="83"/>
      <c r="F47" s="128">
        <f>'Activities Worksheet'!H215+'Activities Worksheet'!H216</f>
        <v>0</v>
      </c>
      <c r="G47" s="128">
        <f>'Exhibit 6'!H41+'Exhibit 6'!H42</f>
        <v>0</v>
      </c>
      <c r="H47" s="86">
        <f t="shared" si="3"/>
        <v>0</v>
      </c>
      <c r="I47" s="102"/>
    </row>
    <row r="48" spans="1:9" x14ac:dyDescent="0.25">
      <c r="A48" s="83"/>
      <c r="B48" s="83" t="s">
        <v>625</v>
      </c>
      <c r="C48" s="83"/>
      <c r="D48" s="83"/>
      <c r="F48" s="86">
        <f>SUM(F38:F47)</f>
        <v>0</v>
      </c>
      <c r="G48" s="86">
        <f>SUM(G38:G47)</f>
        <v>0</v>
      </c>
      <c r="H48" s="86">
        <f>SUM(H38:H47)</f>
        <v>0</v>
      </c>
      <c r="I48" s="86">
        <f>SUM(I38:I47)</f>
        <v>0</v>
      </c>
    </row>
    <row r="49" spans="1:9" x14ac:dyDescent="0.25">
      <c r="A49" s="83"/>
      <c r="B49" s="91" t="s">
        <v>507</v>
      </c>
      <c r="C49" s="83"/>
      <c r="D49" s="83"/>
      <c r="F49" s="85">
        <f>+F48+F31</f>
        <v>0</v>
      </c>
      <c r="G49" s="85">
        <f>+G48+G31</f>
        <v>0</v>
      </c>
      <c r="H49" s="85">
        <f>+H48+H31</f>
        <v>0</v>
      </c>
      <c r="I49" s="85">
        <f>+I48+I34</f>
        <v>0</v>
      </c>
    </row>
    <row r="50" spans="1:9" x14ac:dyDescent="0.25">
      <c r="A50" s="83"/>
      <c r="B50" s="91" t="s">
        <v>1060</v>
      </c>
      <c r="C50" s="83"/>
      <c r="D50" s="83"/>
      <c r="F50" s="124">
        <f>'Activities Worksheet'!H260</f>
        <v>0</v>
      </c>
      <c r="G50" s="124">
        <f>'Exhibit 6'!H47</f>
        <v>0</v>
      </c>
      <c r="H50" s="85">
        <f>+G50+F50</f>
        <v>0</v>
      </c>
      <c r="I50" s="101"/>
    </row>
    <row r="51" spans="1:9" x14ac:dyDescent="0.25">
      <c r="A51" s="83"/>
      <c r="B51" s="83" t="s">
        <v>1055</v>
      </c>
      <c r="C51" s="83"/>
      <c r="D51" s="83"/>
      <c r="F51" s="85"/>
      <c r="G51" s="85"/>
      <c r="H51" s="85"/>
      <c r="I51" s="85"/>
    </row>
    <row r="52" spans="1:9" x14ac:dyDescent="0.25">
      <c r="A52" s="83"/>
      <c r="B52" s="189"/>
      <c r="C52" s="83"/>
      <c r="D52" s="83"/>
      <c r="F52" s="128">
        <f>'Activities Worksheet'!H262+'Activities Worksheet'!H263</f>
        <v>0</v>
      </c>
      <c r="G52" s="128">
        <f>'Exhibit 6'!H49+'Exhibit 6'!H50</f>
        <v>0</v>
      </c>
      <c r="H52" s="86">
        <f>+G52+F52</f>
        <v>0</v>
      </c>
      <c r="I52" s="102"/>
    </row>
    <row r="53" spans="1:9" x14ac:dyDescent="0.25">
      <c r="A53" s="83"/>
      <c r="B53" s="91" t="s">
        <v>1061</v>
      </c>
      <c r="C53" s="83"/>
      <c r="D53" s="83"/>
      <c r="F53" s="86">
        <f>+F52+F50</f>
        <v>0</v>
      </c>
      <c r="G53" s="86">
        <f>+G52+G50</f>
        <v>0</v>
      </c>
      <c r="H53" s="86">
        <f>+H52+H50</f>
        <v>0</v>
      </c>
      <c r="I53" s="86">
        <f>+I52+I50</f>
        <v>0</v>
      </c>
    </row>
    <row r="54" spans="1:9" ht="15.75" thickBot="1" x14ac:dyDescent="0.3">
      <c r="B54" s="91" t="s">
        <v>626</v>
      </c>
      <c r="C54" s="83"/>
      <c r="D54" s="83"/>
      <c r="F54" s="87">
        <f>+F53+F49</f>
        <v>0</v>
      </c>
      <c r="G54" s="87">
        <f>+G53+G49</f>
        <v>0</v>
      </c>
      <c r="H54" s="87">
        <f>+H53+H49</f>
        <v>0</v>
      </c>
      <c r="I54" s="87">
        <f>+I53+I49</f>
        <v>0</v>
      </c>
    </row>
    <row r="55" spans="1:9" ht="15.75" thickTop="1" x14ac:dyDescent="0.25">
      <c r="F55" s="39" t="str">
        <f>IF(ROUND(F54,2)=ROUND('Exhibit 1'!B27,2), "Yes","No")</f>
        <v>Yes</v>
      </c>
      <c r="G55" s="39" t="str">
        <f>IF(ROUND(G54,2)=ROUND('Exhibit 1'!C27,2), "Yes","No")</f>
        <v>Yes</v>
      </c>
      <c r="H55" s="39" t="str">
        <f>IF(ROUND(H54,2)=ROUND('Exhibit 1'!D27,2), "Yes","No")</f>
        <v>Yes</v>
      </c>
      <c r="I55" s="39" t="str">
        <f>IF(ROUND(I54,2)=ROUND('Exhibit 1'!E27,2), "Yes","No")</f>
        <v>Yes</v>
      </c>
    </row>
    <row r="57" spans="1:9" x14ac:dyDescent="0.25">
      <c r="A57" s="6" t="s">
        <v>26</v>
      </c>
    </row>
  </sheetData>
  <sheetProtection algorithmName="SHA-512" hashValue="rrqpFrFXFkDHmgRYlC9JmkVHGBsFAxZtCoAkstPy7L/+vn74ZWbL6dPg5RE8W7fmiAHqYMzKVT5imYRrz1LlNw==" saltValue="7Mo7sob5OX5ztfwRl/JgDw==" spinCount="100000" sheet="1" formatCells="0" formatColumns="0" formatRows="0" selectLockedCells="1"/>
  <mergeCells count="7">
    <mergeCell ref="F7:H7"/>
    <mergeCell ref="A1:I1"/>
    <mergeCell ref="A2:I2"/>
    <mergeCell ref="A3:I3"/>
    <mergeCell ref="F5:I5"/>
    <mergeCell ref="C6:E6"/>
    <mergeCell ref="F6:I6"/>
  </mergeCells>
  <pageMargins left="0.7" right="0.7" top="0.75" bottom="0.75" header="0.3" footer="0.3"/>
  <pageSetup scale="60" orientation="landscape" r:id="rId1"/>
  <headerFooter>
    <oddHeader>&amp;RExhibit 2</oddHeader>
  </headerFooter>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I249"/>
  <sheetViews>
    <sheetView zoomScaleNormal="100" workbookViewId="0">
      <selection sqref="A1:E1"/>
    </sheetView>
  </sheetViews>
  <sheetFormatPr defaultColWidth="9.140625" defaultRowHeight="15" x14ac:dyDescent="0.25"/>
  <cols>
    <col min="1" max="1" width="75" style="4" customWidth="1"/>
    <col min="2" max="2" width="10.28515625" style="167" bestFit="1" customWidth="1"/>
    <col min="3" max="5" width="17.7109375" style="78" customWidth="1"/>
    <col min="6" max="16384" width="9.140625" style="4"/>
  </cols>
  <sheetData>
    <row r="1" spans="1:5" ht="15" customHeight="1" x14ac:dyDescent="0.25">
      <c r="A1" s="289" t="str">
        <f>CONCATENATE("MUNICIPALITY OF"," ",'Start Here'!B2)</f>
        <v>MUNICIPALITY OF ABERDEEN</v>
      </c>
      <c r="B1" s="289"/>
      <c r="C1" s="289"/>
      <c r="D1" s="289"/>
      <c r="E1" s="289"/>
    </row>
    <row r="2" spans="1:5" x14ac:dyDescent="0.25">
      <c r="A2" s="302" t="s">
        <v>840</v>
      </c>
      <c r="B2" s="302"/>
      <c r="C2" s="302"/>
      <c r="D2" s="302"/>
      <c r="E2" s="302"/>
    </row>
    <row r="3" spans="1:5" x14ac:dyDescent="0.25">
      <c r="A3" s="301" t="str">
        <f>CONCATENATE("For the Year Ended"," ",TEXT('Start Here'!B5,"mmmm d, yyyy"))</f>
        <v>For the Year Ended December 31, 2024</v>
      </c>
      <c r="B3" s="301"/>
      <c r="C3" s="301"/>
      <c r="D3" s="301"/>
      <c r="E3" s="301"/>
    </row>
    <row r="5" spans="1:5" s="275" customFormat="1" x14ac:dyDescent="0.25">
      <c r="B5" s="274"/>
      <c r="C5" s="272"/>
      <c r="D5" s="272"/>
      <c r="E5" s="272"/>
    </row>
    <row r="6" spans="1:5" s="275" customFormat="1" x14ac:dyDescent="0.25">
      <c r="B6" s="274" t="s">
        <v>916</v>
      </c>
      <c r="C6" s="272"/>
      <c r="D6" s="272"/>
      <c r="E6" s="272"/>
    </row>
    <row r="7" spans="1:5" x14ac:dyDescent="0.25">
      <c r="B7" s="167" t="s">
        <v>1049</v>
      </c>
      <c r="C7" s="78" t="s">
        <v>841</v>
      </c>
      <c r="D7" s="176"/>
      <c r="E7" s="176" t="s">
        <v>842</v>
      </c>
    </row>
    <row r="8" spans="1:5" x14ac:dyDescent="0.25">
      <c r="A8" s="78" t="s">
        <v>843</v>
      </c>
      <c r="B8" s="167" t="s">
        <v>1050</v>
      </c>
      <c r="C8" s="78" t="s">
        <v>844</v>
      </c>
      <c r="D8" s="149" t="s">
        <v>845</v>
      </c>
      <c r="E8" s="149" t="s">
        <v>846</v>
      </c>
    </row>
    <row r="9" spans="1:5" x14ac:dyDescent="0.25">
      <c r="A9" s="81" t="s">
        <v>847</v>
      </c>
      <c r="B9" s="169" t="s">
        <v>848</v>
      </c>
      <c r="C9" s="81" t="s">
        <v>848</v>
      </c>
      <c r="D9" s="177" t="s">
        <v>849</v>
      </c>
      <c r="E9" s="177">
        <f>YEAR('Start Here'!B5)</f>
        <v>2024</v>
      </c>
    </row>
    <row r="10" spans="1:5" x14ac:dyDescent="0.25">
      <c r="A10" s="28"/>
      <c r="B10" s="171"/>
      <c r="C10" s="28"/>
      <c r="D10" s="149"/>
      <c r="E10" s="149"/>
    </row>
    <row r="11" spans="1:5" x14ac:dyDescent="0.25">
      <c r="A11" s="251" t="s">
        <v>975</v>
      </c>
      <c r="B11" s="250"/>
      <c r="C11" s="248"/>
      <c r="D11" s="254"/>
      <c r="E11" s="254"/>
    </row>
    <row r="12" spans="1:5" x14ac:dyDescent="0.25">
      <c r="A12" s="255" t="s">
        <v>976</v>
      </c>
      <c r="B12" s="250"/>
      <c r="C12" s="248"/>
      <c r="D12" s="254"/>
      <c r="E12" s="254"/>
    </row>
    <row r="13" spans="1:5" x14ac:dyDescent="0.25">
      <c r="A13" s="251" t="s">
        <v>977</v>
      </c>
      <c r="B13" s="250"/>
      <c r="C13" s="248"/>
      <c r="D13" s="254"/>
      <c r="E13" s="254"/>
    </row>
    <row r="14" spans="1:5" x14ac:dyDescent="0.25">
      <c r="A14" s="251" t="s">
        <v>978</v>
      </c>
      <c r="B14" s="250"/>
      <c r="C14" s="248"/>
      <c r="D14" s="254"/>
      <c r="E14" s="254"/>
    </row>
    <row r="15" spans="1:5" x14ac:dyDescent="0.25">
      <c r="A15" s="251" t="s">
        <v>979</v>
      </c>
      <c r="B15" s="250">
        <v>10.555</v>
      </c>
      <c r="C15" s="248"/>
      <c r="D15" s="256"/>
      <c r="E15" s="256"/>
    </row>
    <row r="16" spans="1:5" x14ac:dyDescent="0.25">
      <c r="A16" s="251" t="s">
        <v>980</v>
      </c>
      <c r="B16" s="250">
        <v>10.558999999999999</v>
      </c>
      <c r="C16" s="248"/>
      <c r="D16" s="257"/>
      <c r="E16" s="257"/>
    </row>
    <row r="17" spans="1:5" x14ac:dyDescent="0.25">
      <c r="A17" s="251" t="s">
        <v>981</v>
      </c>
      <c r="B17" s="250"/>
      <c r="C17" s="248"/>
      <c r="D17" s="254"/>
      <c r="E17" s="254"/>
    </row>
    <row r="18" spans="1:5" x14ac:dyDescent="0.25">
      <c r="A18" s="251" t="s">
        <v>982</v>
      </c>
      <c r="B18" s="250">
        <v>10.553000000000001</v>
      </c>
      <c r="C18" s="248"/>
      <c r="D18" s="256"/>
      <c r="E18" s="256"/>
    </row>
    <row r="19" spans="1:5" x14ac:dyDescent="0.25">
      <c r="A19" s="251" t="s">
        <v>983</v>
      </c>
      <c r="B19" s="250">
        <v>10.555</v>
      </c>
      <c r="C19" s="248"/>
      <c r="D19" s="257"/>
      <c r="E19" s="257"/>
    </row>
    <row r="20" spans="1:5" x14ac:dyDescent="0.25">
      <c r="A20" s="251" t="s">
        <v>984</v>
      </c>
      <c r="B20" s="250">
        <v>10.555999999999999</v>
      </c>
      <c r="C20" s="248"/>
      <c r="D20" s="257"/>
      <c r="E20" s="257"/>
    </row>
    <row r="21" spans="1:5" x14ac:dyDescent="0.25">
      <c r="A21" s="251" t="s">
        <v>980</v>
      </c>
      <c r="B21" s="250">
        <v>10.558999999999999</v>
      </c>
      <c r="C21" s="248"/>
      <c r="D21" s="257"/>
      <c r="E21" s="257"/>
    </row>
    <row r="22" spans="1:5" x14ac:dyDescent="0.25">
      <c r="A22" s="251"/>
      <c r="B22" s="250"/>
      <c r="C22" s="248"/>
      <c r="D22" s="254"/>
      <c r="E22" s="254"/>
    </row>
    <row r="23" spans="1:5" x14ac:dyDescent="0.25">
      <c r="A23" s="251" t="s">
        <v>985</v>
      </c>
      <c r="B23" s="250"/>
      <c r="C23" s="248"/>
      <c r="D23" s="256">
        <f>SUM(D11:D22)</f>
        <v>0</v>
      </c>
      <c r="E23" s="256">
        <f>SUM(E11:E22)</f>
        <v>0</v>
      </c>
    </row>
    <row r="24" spans="1:5" x14ac:dyDescent="0.25">
      <c r="A24" s="251"/>
      <c r="B24" s="250"/>
      <c r="C24" s="248"/>
      <c r="D24" s="254"/>
      <c r="E24" s="254"/>
    </row>
    <row r="25" spans="1:5" x14ac:dyDescent="0.25">
      <c r="A25" s="93" t="s">
        <v>986</v>
      </c>
      <c r="B25" s="250"/>
      <c r="C25" s="248"/>
      <c r="D25" s="176"/>
      <c r="E25" s="176"/>
    </row>
    <row r="26" spans="1:5" x14ac:dyDescent="0.25">
      <c r="A26" s="251" t="s">
        <v>987</v>
      </c>
      <c r="B26" s="250"/>
      <c r="C26" s="248"/>
      <c r="D26" s="168"/>
      <c r="E26" s="168"/>
    </row>
    <row r="27" spans="1:5" x14ac:dyDescent="0.25">
      <c r="A27" s="251" t="s">
        <v>988</v>
      </c>
      <c r="B27" s="250">
        <v>10.666</v>
      </c>
      <c r="C27" s="248"/>
      <c r="D27" s="170">
        <v>0</v>
      </c>
      <c r="E27" s="170">
        <v>0</v>
      </c>
    </row>
    <row r="28" spans="1:5" x14ac:dyDescent="0.25">
      <c r="A28" s="251" t="s">
        <v>989</v>
      </c>
      <c r="B28" s="250"/>
      <c r="C28" s="248"/>
      <c r="D28" s="168"/>
      <c r="E28" s="168"/>
    </row>
    <row r="29" spans="1:5" x14ac:dyDescent="0.25">
      <c r="A29" s="251" t="s">
        <v>990</v>
      </c>
      <c r="B29" s="250"/>
      <c r="C29" s="248"/>
      <c r="D29" s="168"/>
      <c r="E29" s="168"/>
    </row>
    <row r="30" spans="1:5" x14ac:dyDescent="0.25">
      <c r="A30" s="251" t="s">
        <v>991</v>
      </c>
      <c r="B30" s="250">
        <v>10.664999999999999</v>
      </c>
      <c r="C30" s="248"/>
      <c r="D30" s="170">
        <v>0</v>
      </c>
      <c r="E30" s="170">
        <v>0</v>
      </c>
    </row>
    <row r="31" spans="1:5" x14ac:dyDescent="0.25">
      <c r="A31" s="251"/>
      <c r="B31" s="250"/>
      <c r="C31" s="248"/>
      <c r="D31" s="168"/>
      <c r="E31" s="168"/>
    </row>
    <row r="32" spans="1:5" x14ac:dyDescent="0.25">
      <c r="A32" s="93" t="s">
        <v>992</v>
      </c>
      <c r="B32" s="250"/>
      <c r="C32" s="248"/>
      <c r="D32" s="170">
        <f>SUM(D27:D31)</f>
        <v>0</v>
      </c>
      <c r="E32" s="170">
        <f>SUM(E27:E31)</f>
        <v>0</v>
      </c>
    </row>
    <row r="33" spans="1:5" x14ac:dyDescent="0.25">
      <c r="A33" s="251"/>
      <c r="B33" s="250"/>
      <c r="C33" s="248"/>
      <c r="D33" s="168"/>
      <c r="E33" s="168"/>
    </row>
    <row r="34" spans="1:5" x14ac:dyDescent="0.25">
      <c r="A34" s="251" t="s">
        <v>875</v>
      </c>
      <c r="B34" s="250"/>
      <c r="C34" s="248"/>
      <c r="D34" s="168"/>
      <c r="E34" s="168"/>
    </row>
    <row r="35" spans="1:5" x14ac:dyDescent="0.25">
      <c r="A35" s="251" t="s">
        <v>989</v>
      </c>
      <c r="B35" s="250"/>
      <c r="C35" s="248"/>
      <c r="D35" s="168"/>
      <c r="E35" s="168"/>
    </row>
    <row r="36" spans="1:5" x14ac:dyDescent="0.25">
      <c r="A36" s="251" t="s">
        <v>993</v>
      </c>
      <c r="B36" s="250"/>
      <c r="C36" s="248"/>
      <c r="D36" s="168"/>
      <c r="E36" s="168"/>
    </row>
    <row r="37" spans="1:5" x14ac:dyDescent="0.25">
      <c r="A37" s="251" t="s">
        <v>994</v>
      </c>
      <c r="B37" s="250">
        <v>10.664</v>
      </c>
      <c r="C37" s="248"/>
      <c r="D37" s="148"/>
      <c r="E37" s="148"/>
    </row>
    <row r="38" spans="1:5" x14ac:dyDescent="0.25">
      <c r="A38" s="251"/>
      <c r="B38" s="250"/>
      <c r="C38" s="248"/>
      <c r="D38" s="168"/>
      <c r="E38" s="168"/>
    </row>
    <row r="39" spans="1:5" x14ac:dyDescent="0.25">
      <c r="A39" s="205" t="s">
        <v>850</v>
      </c>
      <c r="B39" s="258"/>
      <c r="C39" s="259"/>
      <c r="D39" s="260">
        <f>SUM(D23+D32+D37)</f>
        <v>0</v>
      </c>
      <c r="E39" s="260">
        <f>SUM(E23+E32+E37)</f>
        <v>0</v>
      </c>
    </row>
    <row r="40" spans="1:5" x14ac:dyDescent="0.25">
      <c r="A40" s="251"/>
      <c r="B40" s="250"/>
      <c r="C40" s="248"/>
      <c r="D40" s="168"/>
      <c r="E40" s="168"/>
    </row>
    <row r="41" spans="1:5" x14ac:dyDescent="0.25">
      <c r="A41" s="251" t="s">
        <v>851</v>
      </c>
      <c r="B41" s="250"/>
      <c r="C41" s="248"/>
      <c r="D41" s="168"/>
      <c r="E41" s="168"/>
    </row>
    <row r="42" spans="1:5" x14ac:dyDescent="0.25">
      <c r="A42" s="251" t="s">
        <v>995</v>
      </c>
      <c r="B42" s="169"/>
      <c r="C42" s="248"/>
      <c r="D42" s="170"/>
      <c r="E42" s="170"/>
    </row>
    <row r="43" spans="1:5" x14ac:dyDescent="0.25">
      <c r="A43" s="251"/>
      <c r="B43" s="250"/>
      <c r="C43" s="248"/>
      <c r="D43" s="168"/>
      <c r="E43" s="168"/>
    </row>
    <row r="44" spans="1:5" x14ac:dyDescent="0.25">
      <c r="A44" s="251" t="s">
        <v>852</v>
      </c>
      <c r="B44" s="250"/>
      <c r="C44" s="248"/>
      <c r="D44" s="168"/>
      <c r="E44" s="168"/>
    </row>
    <row r="45" spans="1:5" x14ac:dyDescent="0.25">
      <c r="A45" s="251" t="s">
        <v>853</v>
      </c>
      <c r="B45" s="250"/>
      <c r="C45" s="248"/>
      <c r="D45" s="168"/>
      <c r="E45" s="168"/>
    </row>
    <row r="46" spans="1:5" x14ac:dyDescent="0.25">
      <c r="A46" s="251" t="s">
        <v>996</v>
      </c>
      <c r="B46" s="250">
        <v>12.106</v>
      </c>
      <c r="C46" s="248"/>
      <c r="D46" s="170"/>
      <c r="E46" s="170"/>
    </row>
    <row r="47" spans="1:5" x14ac:dyDescent="0.25">
      <c r="A47" s="251" t="s">
        <v>995</v>
      </c>
      <c r="B47" s="169"/>
      <c r="C47" s="248"/>
      <c r="D47" s="261"/>
      <c r="E47" s="261"/>
    </row>
    <row r="48" spans="1:5" x14ac:dyDescent="0.25">
      <c r="A48" s="251"/>
      <c r="B48" s="250"/>
      <c r="C48" s="248"/>
      <c r="D48" s="168"/>
      <c r="E48" s="168"/>
    </row>
    <row r="49" spans="1:5" x14ac:dyDescent="0.25">
      <c r="A49" s="205" t="s">
        <v>854</v>
      </c>
      <c r="B49" s="258"/>
      <c r="C49" s="259"/>
      <c r="D49" s="260">
        <f>SUM(D41:D48)</f>
        <v>0</v>
      </c>
      <c r="E49" s="260">
        <f>SUM(E41:E48)</f>
        <v>0</v>
      </c>
    </row>
    <row r="50" spans="1:5" x14ac:dyDescent="0.25">
      <c r="A50" s="251"/>
      <c r="B50" s="250"/>
      <c r="C50" s="248"/>
      <c r="D50" s="168"/>
      <c r="E50" s="168"/>
    </row>
    <row r="51" spans="1:5" x14ac:dyDescent="0.25">
      <c r="A51" s="251" t="s">
        <v>855</v>
      </c>
      <c r="B51" s="250"/>
      <c r="C51" s="248"/>
      <c r="D51" s="168"/>
      <c r="E51" s="168"/>
    </row>
    <row r="52" spans="1:5" x14ac:dyDescent="0.25">
      <c r="A52" s="251" t="s">
        <v>995</v>
      </c>
      <c r="B52" s="169"/>
      <c r="C52" s="248"/>
      <c r="D52" s="170"/>
      <c r="E52" s="170"/>
    </row>
    <row r="53" spans="1:5" x14ac:dyDescent="0.25">
      <c r="A53" s="251"/>
      <c r="B53" s="250"/>
      <c r="C53" s="248"/>
      <c r="D53" s="168"/>
      <c r="E53" s="168"/>
    </row>
    <row r="54" spans="1:5" x14ac:dyDescent="0.25">
      <c r="A54" s="251" t="s">
        <v>856</v>
      </c>
      <c r="B54" s="250"/>
      <c r="C54" s="248"/>
      <c r="D54" s="168"/>
      <c r="E54" s="168"/>
    </row>
    <row r="55" spans="1:5" x14ac:dyDescent="0.25">
      <c r="A55" s="251" t="s">
        <v>995</v>
      </c>
      <c r="B55" s="169"/>
      <c r="C55" s="248"/>
      <c r="D55" s="170"/>
      <c r="E55" s="170"/>
    </row>
    <row r="56" spans="1:5" x14ac:dyDescent="0.25">
      <c r="A56" s="251"/>
      <c r="B56" s="250"/>
      <c r="C56" s="248"/>
      <c r="D56" s="168"/>
      <c r="E56" s="168"/>
    </row>
    <row r="57" spans="1:5" x14ac:dyDescent="0.25">
      <c r="A57" s="205" t="s">
        <v>857</v>
      </c>
      <c r="B57" s="258"/>
      <c r="C57" s="259"/>
      <c r="D57" s="260">
        <f>SUM(D51:D56)</f>
        <v>0</v>
      </c>
      <c r="E57" s="260">
        <f>SUM(E51:E56)</f>
        <v>0</v>
      </c>
    </row>
    <row r="58" spans="1:5" x14ac:dyDescent="0.25">
      <c r="A58" s="251"/>
      <c r="B58" s="250"/>
      <c r="C58" s="248"/>
      <c r="D58" s="168"/>
      <c r="E58" s="168"/>
    </row>
    <row r="59" spans="1:5" x14ac:dyDescent="0.25">
      <c r="A59" s="251" t="s">
        <v>858</v>
      </c>
      <c r="B59" s="250"/>
      <c r="C59" s="248"/>
      <c r="D59" s="168"/>
      <c r="E59" s="168"/>
    </row>
    <row r="60" spans="1:5" x14ac:dyDescent="0.25">
      <c r="A60" s="251" t="s">
        <v>995</v>
      </c>
      <c r="B60" s="169"/>
      <c r="C60" s="248"/>
      <c r="D60" s="170"/>
      <c r="E60" s="170"/>
    </row>
    <row r="61" spans="1:5" x14ac:dyDescent="0.25">
      <c r="A61" s="251"/>
      <c r="B61" s="250"/>
      <c r="C61" s="248"/>
      <c r="D61" s="168"/>
      <c r="E61" s="168"/>
    </row>
    <row r="62" spans="1:5" x14ac:dyDescent="0.25">
      <c r="A62" s="251" t="s">
        <v>859</v>
      </c>
      <c r="B62" s="250"/>
      <c r="C62" s="248"/>
      <c r="D62" s="168"/>
      <c r="E62" s="168"/>
    </row>
    <row r="63" spans="1:5" x14ac:dyDescent="0.25">
      <c r="A63" s="251" t="s">
        <v>860</v>
      </c>
      <c r="B63" s="250"/>
      <c r="C63" s="248"/>
      <c r="D63" s="168"/>
      <c r="E63" s="168"/>
    </row>
    <row r="64" spans="1:5" x14ac:dyDescent="0.25">
      <c r="A64" s="251" t="s">
        <v>861</v>
      </c>
      <c r="B64" s="250">
        <v>14.218</v>
      </c>
      <c r="C64" s="248"/>
      <c r="D64" s="170"/>
      <c r="E64" s="170"/>
    </row>
    <row r="65" spans="1:5" x14ac:dyDescent="0.25">
      <c r="A65" s="251" t="s">
        <v>862</v>
      </c>
      <c r="B65" s="250"/>
      <c r="C65" s="248"/>
      <c r="D65" s="168"/>
      <c r="E65" s="168"/>
    </row>
    <row r="66" spans="1:5" x14ac:dyDescent="0.25">
      <c r="A66" s="251" t="s">
        <v>863</v>
      </c>
      <c r="B66" s="250">
        <v>14.228</v>
      </c>
      <c r="C66" s="248"/>
      <c r="D66" s="170"/>
      <c r="E66" s="170"/>
    </row>
    <row r="67" spans="1:5" x14ac:dyDescent="0.25">
      <c r="A67" s="251" t="s">
        <v>864</v>
      </c>
      <c r="B67" s="250"/>
      <c r="C67" s="248"/>
      <c r="D67" s="168"/>
      <c r="E67" s="168"/>
    </row>
    <row r="68" spans="1:5" x14ac:dyDescent="0.25">
      <c r="A68" s="251" t="s">
        <v>865</v>
      </c>
      <c r="B68" s="250"/>
      <c r="C68" s="248"/>
      <c r="D68" s="168"/>
      <c r="E68" s="168"/>
    </row>
    <row r="69" spans="1:5" x14ac:dyDescent="0.25">
      <c r="A69" s="251" t="s">
        <v>995</v>
      </c>
      <c r="B69" s="169"/>
      <c r="C69" s="248"/>
      <c r="D69" s="170"/>
      <c r="E69" s="170"/>
    </row>
    <row r="70" spans="1:5" x14ac:dyDescent="0.25">
      <c r="A70" s="251"/>
      <c r="B70" s="250"/>
      <c r="C70" s="248"/>
      <c r="D70" s="168"/>
      <c r="E70" s="168"/>
    </row>
    <row r="71" spans="1:5" x14ac:dyDescent="0.25">
      <c r="A71" s="251" t="s">
        <v>866</v>
      </c>
      <c r="B71" s="250"/>
      <c r="C71" s="248"/>
      <c r="D71" s="168"/>
      <c r="E71" s="168"/>
    </row>
    <row r="72" spans="1:5" x14ac:dyDescent="0.25">
      <c r="A72" s="251" t="s">
        <v>995</v>
      </c>
      <c r="B72" s="262"/>
      <c r="C72" s="248"/>
      <c r="D72" s="170"/>
      <c r="E72" s="170"/>
    </row>
    <row r="73" spans="1:5" x14ac:dyDescent="0.25">
      <c r="A73" s="251"/>
      <c r="B73" s="250"/>
      <c r="C73" s="248"/>
      <c r="D73" s="168"/>
      <c r="E73" s="168"/>
    </row>
    <row r="74" spans="1:5" x14ac:dyDescent="0.25">
      <c r="A74" s="205" t="s">
        <v>867</v>
      </c>
      <c r="B74" s="258"/>
      <c r="C74" s="259"/>
      <c r="D74" s="260">
        <f>SUM(D60+D69+D72+D64+D66)</f>
        <v>0</v>
      </c>
      <c r="E74" s="260">
        <f>SUM(E60+E69+E72+E64+E66)</f>
        <v>0</v>
      </c>
    </row>
    <row r="75" spans="1:5" x14ac:dyDescent="0.25">
      <c r="A75" s="251"/>
      <c r="B75" s="250"/>
      <c r="C75" s="248"/>
      <c r="D75" s="168"/>
      <c r="E75" s="168"/>
    </row>
    <row r="76" spans="1:5" x14ac:dyDescent="0.25">
      <c r="A76" s="251" t="s">
        <v>868</v>
      </c>
      <c r="B76" s="250"/>
      <c r="C76" s="248"/>
      <c r="D76" s="168"/>
      <c r="E76" s="168"/>
    </row>
    <row r="77" spans="1:5" x14ac:dyDescent="0.25">
      <c r="A77" s="251" t="s">
        <v>997</v>
      </c>
      <c r="B77" s="250"/>
      <c r="C77" s="248"/>
      <c r="D77" s="168"/>
      <c r="E77" s="168"/>
    </row>
    <row r="78" spans="1:5" x14ac:dyDescent="0.25">
      <c r="A78" s="251" t="s">
        <v>998</v>
      </c>
      <c r="B78" s="250">
        <v>15.226000000000001</v>
      </c>
      <c r="C78" s="248"/>
      <c r="D78" s="170"/>
      <c r="E78" s="170"/>
    </row>
    <row r="79" spans="1:5" x14ac:dyDescent="0.25">
      <c r="A79" s="251" t="s">
        <v>999</v>
      </c>
      <c r="B79" s="169"/>
      <c r="C79" s="248"/>
      <c r="D79" s="170"/>
      <c r="E79" s="170"/>
    </row>
    <row r="80" spans="1:5" x14ac:dyDescent="0.25">
      <c r="A80" s="251" t="s">
        <v>869</v>
      </c>
      <c r="B80" s="250"/>
      <c r="C80" s="248"/>
      <c r="D80" s="168"/>
      <c r="E80" s="168"/>
    </row>
    <row r="81" spans="1:5" x14ac:dyDescent="0.25">
      <c r="A81" s="251" t="s">
        <v>1000</v>
      </c>
      <c r="B81" s="250">
        <v>15.916</v>
      </c>
      <c r="C81" s="248"/>
      <c r="D81" s="170"/>
      <c r="E81" s="170"/>
    </row>
    <row r="82" spans="1:5" x14ac:dyDescent="0.25">
      <c r="A82" s="251"/>
      <c r="B82" s="250"/>
      <c r="C82" s="248"/>
      <c r="D82" s="168"/>
      <c r="E82" s="168"/>
    </row>
    <row r="83" spans="1:5" x14ac:dyDescent="0.25">
      <c r="A83" s="251" t="s">
        <v>870</v>
      </c>
      <c r="B83" s="250"/>
      <c r="C83" s="248"/>
      <c r="D83" s="168"/>
      <c r="E83" s="168"/>
    </row>
    <row r="84" spans="1:5" x14ac:dyDescent="0.25">
      <c r="A84" s="251" t="s">
        <v>871</v>
      </c>
      <c r="B84" s="250"/>
      <c r="C84" s="248"/>
      <c r="D84" s="168"/>
      <c r="E84" s="168"/>
    </row>
    <row r="85" spans="1:5" x14ac:dyDescent="0.25">
      <c r="A85" s="251" t="s">
        <v>1000</v>
      </c>
      <c r="B85" s="250">
        <v>15.916</v>
      </c>
      <c r="C85" s="248"/>
      <c r="D85" s="170"/>
      <c r="E85" s="170"/>
    </row>
    <row r="86" spans="1:5" x14ac:dyDescent="0.25">
      <c r="A86" s="251"/>
      <c r="B86" s="250"/>
      <c r="C86" s="248"/>
      <c r="D86" s="168"/>
      <c r="E86" s="168"/>
    </row>
    <row r="87" spans="1:5" x14ac:dyDescent="0.25">
      <c r="A87" s="205" t="s">
        <v>872</v>
      </c>
      <c r="B87" s="258"/>
      <c r="C87" s="259"/>
      <c r="D87" s="260">
        <f>SUM(D78+D79+D81+D85)</f>
        <v>0</v>
      </c>
      <c r="E87" s="260">
        <f>SUM(E78+E79+E81+E85)</f>
        <v>0</v>
      </c>
    </row>
    <row r="88" spans="1:5" x14ac:dyDescent="0.25">
      <c r="A88" s="251"/>
      <c r="B88" s="250"/>
      <c r="C88" s="248"/>
      <c r="D88" s="168"/>
      <c r="E88" s="168"/>
    </row>
    <row r="89" spans="1:5" x14ac:dyDescent="0.25">
      <c r="A89" s="251" t="s">
        <v>1001</v>
      </c>
      <c r="B89" s="250"/>
      <c r="C89" s="248"/>
      <c r="D89" s="168"/>
      <c r="E89" s="168"/>
    </row>
    <row r="90" spans="1:5" x14ac:dyDescent="0.25">
      <c r="A90" s="251" t="s">
        <v>1002</v>
      </c>
      <c r="B90" s="250">
        <v>16.606000000000002</v>
      </c>
      <c r="C90" s="248"/>
      <c r="D90" s="170"/>
      <c r="E90" s="170"/>
    </row>
    <row r="91" spans="1:5" x14ac:dyDescent="0.25">
      <c r="A91" s="251" t="s">
        <v>1003</v>
      </c>
      <c r="B91" s="250">
        <v>16.71</v>
      </c>
      <c r="C91" s="248"/>
      <c r="D91" s="170"/>
      <c r="E91" s="170"/>
    </row>
    <row r="92" spans="1:5" x14ac:dyDescent="0.25">
      <c r="A92" s="251" t="s">
        <v>1004</v>
      </c>
      <c r="B92" s="250"/>
      <c r="C92" s="248"/>
      <c r="D92" s="168"/>
      <c r="E92" s="168"/>
    </row>
    <row r="93" spans="1:5" x14ac:dyDescent="0.25">
      <c r="A93" s="251" t="s">
        <v>1005</v>
      </c>
      <c r="B93" s="250"/>
      <c r="C93" s="248"/>
      <c r="D93" s="168"/>
      <c r="E93" s="168"/>
    </row>
    <row r="94" spans="1:5" x14ac:dyDescent="0.25">
      <c r="A94" s="251" t="s">
        <v>1006</v>
      </c>
      <c r="B94" s="250">
        <v>16.54</v>
      </c>
      <c r="C94" s="248"/>
      <c r="D94" s="170"/>
      <c r="E94" s="170"/>
    </row>
    <row r="95" spans="1:5" x14ac:dyDescent="0.25">
      <c r="A95" s="251" t="s">
        <v>1007</v>
      </c>
      <c r="B95" s="250"/>
      <c r="C95" s="248"/>
      <c r="D95" s="168"/>
      <c r="E95" s="168"/>
    </row>
    <row r="96" spans="1:5" x14ac:dyDescent="0.25">
      <c r="A96" s="251" t="s">
        <v>1008</v>
      </c>
      <c r="B96" s="250">
        <v>16.574999999999999</v>
      </c>
      <c r="C96" s="248"/>
      <c r="D96" s="170"/>
      <c r="E96" s="170"/>
    </row>
    <row r="97" spans="1:5" x14ac:dyDescent="0.25">
      <c r="A97" s="251" t="s">
        <v>1009</v>
      </c>
      <c r="B97" s="250">
        <v>16.588000000000001</v>
      </c>
      <c r="C97" s="248"/>
      <c r="D97" s="261"/>
      <c r="E97" s="261"/>
    </row>
    <row r="98" spans="1:5" x14ac:dyDescent="0.25">
      <c r="A98" s="251" t="s">
        <v>1010</v>
      </c>
      <c r="B98" s="250"/>
      <c r="C98" s="248"/>
      <c r="D98" s="168"/>
      <c r="E98" s="168"/>
    </row>
    <row r="99" spans="1:5" x14ac:dyDescent="0.25">
      <c r="A99" s="251" t="s">
        <v>1011</v>
      </c>
      <c r="B99" s="250">
        <v>16.59</v>
      </c>
      <c r="C99" s="248"/>
      <c r="D99" s="170"/>
      <c r="E99" s="170"/>
    </row>
    <row r="100" spans="1:5" x14ac:dyDescent="0.25">
      <c r="A100" s="251" t="s">
        <v>1012</v>
      </c>
      <c r="B100" s="250"/>
      <c r="C100" s="248"/>
      <c r="D100" s="168"/>
      <c r="E100" s="168"/>
    </row>
    <row r="101" spans="1:5" x14ac:dyDescent="0.25">
      <c r="A101" s="251" t="s">
        <v>873</v>
      </c>
      <c r="B101" s="250">
        <v>16.738</v>
      </c>
      <c r="C101" s="248"/>
      <c r="D101" s="170"/>
      <c r="E101" s="170"/>
    </row>
    <row r="102" spans="1:5" x14ac:dyDescent="0.25">
      <c r="A102" s="251"/>
      <c r="B102" s="250"/>
      <c r="C102" s="248"/>
      <c r="D102" s="168"/>
      <c r="E102" s="168"/>
    </row>
    <row r="103" spans="1:5" x14ac:dyDescent="0.25">
      <c r="A103" s="205" t="s">
        <v>876</v>
      </c>
      <c r="B103" s="258"/>
      <c r="C103" s="259"/>
      <c r="D103" s="260">
        <f>SUM(D90:D101)</f>
        <v>0</v>
      </c>
      <c r="E103" s="260">
        <f>SUM(E90:E101)</f>
        <v>0</v>
      </c>
    </row>
    <row r="104" spans="1:5" x14ac:dyDescent="0.25">
      <c r="A104" s="251"/>
      <c r="B104" s="250"/>
      <c r="C104" s="248"/>
      <c r="D104" s="168"/>
      <c r="E104" s="168"/>
    </row>
    <row r="105" spans="1:5" x14ac:dyDescent="0.25">
      <c r="A105" s="251" t="s">
        <v>877</v>
      </c>
      <c r="B105" s="250"/>
      <c r="C105" s="248"/>
      <c r="D105" s="168"/>
      <c r="E105" s="168"/>
    </row>
    <row r="106" spans="1:5" x14ac:dyDescent="0.25">
      <c r="A106" s="251" t="s">
        <v>878</v>
      </c>
      <c r="B106" s="250"/>
      <c r="C106" s="248"/>
      <c r="D106" s="168"/>
      <c r="E106" s="168"/>
    </row>
    <row r="107" spans="1:5" x14ac:dyDescent="0.25">
      <c r="A107" s="251" t="s">
        <v>879</v>
      </c>
      <c r="B107" s="250"/>
      <c r="C107" s="248"/>
      <c r="D107" s="168"/>
      <c r="E107" s="168"/>
    </row>
    <row r="108" spans="1:5" x14ac:dyDescent="0.25">
      <c r="A108" s="251" t="s">
        <v>1013</v>
      </c>
      <c r="B108" s="250">
        <v>17.257999999999999</v>
      </c>
      <c r="C108" s="248"/>
      <c r="D108" s="170"/>
      <c r="E108" s="170"/>
    </row>
    <row r="109" spans="1:5" x14ac:dyDescent="0.25">
      <c r="A109" s="251" t="s">
        <v>1014</v>
      </c>
      <c r="B109" s="250">
        <v>17.277999999999999</v>
      </c>
      <c r="C109" s="248"/>
      <c r="D109" s="170"/>
      <c r="E109" s="170"/>
    </row>
    <row r="110" spans="1:5" x14ac:dyDescent="0.25">
      <c r="A110" s="251"/>
      <c r="B110" s="250"/>
      <c r="C110" s="248"/>
      <c r="D110" s="168"/>
      <c r="E110" s="168"/>
    </row>
    <row r="111" spans="1:5" x14ac:dyDescent="0.25">
      <c r="A111" s="251" t="s">
        <v>880</v>
      </c>
      <c r="B111" s="250"/>
      <c r="C111" s="248"/>
      <c r="D111" s="170">
        <f>SUM(D107:D110)</f>
        <v>0</v>
      </c>
      <c r="E111" s="170">
        <f>SUM(E107:E110)</f>
        <v>0</v>
      </c>
    </row>
    <row r="112" spans="1:5" x14ac:dyDescent="0.25">
      <c r="A112" s="251"/>
      <c r="B112" s="250"/>
      <c r="C112" s="248"/>
      <c r="D112" s="168"/>
      <c r="E112" s="168"/>
    </row>
    <row r="113" spans="1:5" x14ac:dyDescent="0.25">
      <c r="A113" s="251" t="s">
        <v>875</v>
      </c>
      <c r="B113" s="250"/>
      <c r="C113" s="248"/>
      <c r="D113" s="168"/>
      <c r="E113" s="168"/>
    </row>
    <row r="114" spans="1:5" x14ac:dyDescent="0.25">
      <c r="A114" s="251" t="s">
        <v>881</v>
      </c>
      <c r="B114" s="250"/>
      <c r="C114" s="248"/>
      <c r="D114" s="168"/>
      <c r="E114" s="168"/>
    </row>
    <row r="115" spans="1:5" x14ac:dyDescent="0.25">
      <c r="A115" s="251" t="s">
        <v>995</v>
      </c>
      <c r="B115" s="169"/>
      <c r="C115" s="248"/>
      <c r="D115" s="170"/>
      <c r="E115" s="170"/>
    </row>
    <row r="116" spans="1:5" x14ac:dyDescent="0.25">
      <c r="A116" s="251"/>
      <c r="B116" s="250"/>
      <c r="C116" s="248"/>
      <c r="D116" s="168"/>
      <c r="E116" s="168"/>
    </row>
    <row r="117" spans="1:5" x14ac:dyDescent="0.25">
      <c r="A117" s="251" t="s">
        <v>878</v>
      </c>
      <c r="B117" s="250"/>
      <c r="C117" s="248"/>
      <c r="D117" s="168"/>
      <c r="E117" s="168"/>
    </row>
    <row r="118" spans="1:5" x14ac:dyDescent="0.25">
      <c r="A118" s="251" t="s">
        <v>995</v>
      </c>
      <c r="B118" s="169"/>
      <c r="C118" s="248"/>
      <c r="D118" s="170"/>
      <c r="E118" s="170"/>
    </row>
    <row r="119" spans="1:5" x14ac:dyDescent="0.25">
      <c r="A119" s="251"/>
      <c r="B119" s="250"/>
      <c r="C119" s="248"/>
      <c r="D119" s="168"/>
      <c r="E119" s="168"/>
    </row>
    <row r="120" spans="1:5" x14ac:dyDescent="0.25">
      <c r="A120" s="205" t="s">
        <v>882</v>
      </c>
      <c r="B120" s="258"/>
      <c r="C120" s="259"/>
      <c r="D120" s="260">
        <f>SUM(D111:D119)</f>
        <v>0</v>
      </c>
      <c r="E120" s="260">
        <f>SUM(E111:E119)</f>
        <v>0</v>
      </c>
    </row>
    <row r="121" spans="1:5" x14ac:dyDescent="0.25">
      <c r="A121" s="251"/>
      <c r="B121" s="250"/>
      <c r="C121" s="248"/>
      <c r="D121" s="168"/>
      <c r="E121" s="168"/>
    </row>
    <row r="122" spans="1:5" x14ac:dyDescent="0.25">
      <c r="A122" s="251" t="s">
        <v>1015</v>
      </c>
      <c r="B122" s="258"/>
      <c r="C122" s="259"/>
      <c r="D122" s="263"/>
      <c r="E122" s="263"/>
    </row>
    <row r="123" spans="1:5" x14ac:dyDescent="0.25">
      <c r="A123" s="251" t="s">
        <v>883</v>
      </c>
      <c r="B123" s="250"/>
      <c r="C123" s="248"/>
      <c r="D123" s="168"/>
      <c r="E123" s="168"/>
    </row>
    <row r="124" spans="1:5" x14ac:dyDescent="0.25">
      <c r="A124" s="251" t="s">
        <v>1016</v>
      </c>
      <c r="B124" s="250"/>
      <c r="C124" s="248"/>
      <c r="D124" s="168"/>
      <c r="E124" s="168"/>
    </row>
    <row r="125" spans="1:5" x14ac:dyDescent="0.25">
      <c r="A125" s="251" t="s">
        <v>1017</v>
      </c>
      <c r="B125" s="250">
        <v>20.204999999999998</v>
      </c>
      <c r="C125" s="248"/>
      <c r="D125" s="170"/>
      <c r="E125" s="170"/>
    </row>
    <row r="126" spans="1:5" x14ac:dyDescent="0.25">
      <c r="A126" s="251" t="s">
        <v>1018</v>
      </c>
      <c r="B126" s="250">
        <v>20.219000000000001</v>
      </c>
      <c r="C126" s="248"/>
      <c r="D126" s="261"/>
      <c r="E126" s="261"/>
    </row>
    <row r="127" spans="1:5" x14ac:dyDescent="0.25">
      <c r="A127" s="251"/>
      <c r="B127" s="250"/>
      <c r="C127" s="248"/>
      <c r="D127" s="168"/>
      <c r="E127" s="168"/>
    </row>
    <row r="128" spans="1:5" x14ac:dyDescent="0.25">
      <c r="A128" s="251" t="s">
        <v>1019</v>
      </c>
      <c r="B128" s="250"/>
      <c r="C128" s="248"/>
      <c r="D128" s="170">
        <f>SUM(D125:D126)</f>
        <v>0</v>
      </c>
      <c r="E128" s="170">
        <f>SUM(E125:E126)</f>
        <v>0</v>
      </c>
    </row>
    <row r="129" spans="1:5" x14ac:dyDescent="0.25">
      <c r="A129" s="251"/>
      <c r="B129" s="250"/>
      <c r="C129" s="248"/>
      <c r="D129" s="168"/>
      <c r="E129" s="168"/>
    </row>
    <row r="130" spans="1:5" x14ac:dyDescent="0.25">
      <c r="A130" s="251" t="s">
        <v>885</v>
      </c>
      <c r="B130" s="250"/>
      <c r="C130" s="248"/>
      <c r="D130" s="168"/>
      <c r="E130" s="168"/>
    </row>
    <row r="131" spans="1:5" x14ac:dyDescent="0.25">
      <c r="A131" s="251" t="s">
        <v>883</v>
      </c>
      <c r="B131" s="250"/>
      <c r="C131" s="248"/>
      <c r="D131" s="168"/>
      <c r="E131" s="168"/>
    </row>
    <row r="132" spans="1:5" x14ac:dyDescent="0.25">
      <c r="A132" s="251" t="s">
        <v>874</v>
      </c>
      <c r="B132" s="250"/>
      <c r="C132" s="248"/>
      <c r="D132" s="168"/>
      <c r="E132" s="168"/>
    </row>
    <row r="133" spans="1:5" x14ac:dyDescent="0.25">
      <c r="A133" s="251" t="s">
        <v>886</v>
      </c>
      <c r="B133" s="250">
        <v>20.6</v>
      </c>
      <c r="C133" s="248"/>
      <c r="D133" s="170"/>
      <c r="E133" s="170"/>
    </row>
    <row r="134" spans="1:5" x14ac:dyDescent="0.25">
      <c r="A134" s="251" t="s">
        <v>887</v>
      </c>
      <c r="B134" s="250">
        <v>20.600999999999999</v>
      </c>
      <c r="C134" s="248"/>
      <c r="D134" s="170"/>
      <c r="E134" s="170"/>
    </row>
    <row r="135" spans="1:5" x14ac:dyDescent="0.25">
      <c r="A135" s="251" t="s">
        <v>1020</v>
      </c>
      <c r="B135" s="250">
        <v>20.616</v>
      </c>
      <c r="C135" s="248"/>
      <c r="D135" s="261"/>
      <c r="E135" s="261"/>
    </row>
    <row r="136" spans="1:5" x14ac:dyDescent="0.25">
      <c r="A136" s="251"/>
      <c r="B136" s="250"/>
      <c r="C136" s="248"/>
      <c r="D136" s="168"/>
      <c r="E136" s="168"/>
    </row>
    <row r="137" spans="1:5" x14ac:dyDescent="0.25">
      <c r="A137" s="251" t="s">
        <v>888</v>
      </c>
      <c r="B137" s="250"/>
      <c r="C137" s="248"/>
      <c r="D137" s="170">
        <f>SUM(D133:D135)</f>
        <v>0</v>
      </c>
      <c r="E137" s="170">
        <f>SUM(E133:E135)</f>
        <v>0</v>
      </c>
    </row>
    <row r="138" spans="1:5" x14ac:dyDescent="0.25">
      <c r="A138" s="251"/>
      <c r="B138" s="250"/>
      <c r="C138" s="248"/>
      <c r="D138" s="168"/>
      <c r="E138" s="168"/>
    </row>
    <row r="139" spans="1:5" x14ac:dyDescent="0.25">
      <c r="A139" s="251" t="s">
        <v>875</v>
      </c>
      <c r="B139" s="250"/>
      <c r="C139" s="248"/>
      <c r="D139" s="168"/>
      <c r="E139" s="168"/>
    </row>
    <row r="140" spans="1:5" x14ac:dyDescent="0.25">
      <c r="A140" s="251" t="s">
        <v>889</v>
      </c>
      <c r="B140" s="250"/>
      <c r="C140" s="248"/>
      <c r="D140" s="168"/>
      <c r="E140" s="168"/>
    </row>
    <row r="141" spans="1:5" x14ac:dyDescent="0.25">
      <c r="A141" s="251" t="s">
        <v>995</v>
      </c>
      <c r="B141" s="169"/>
      <c r="C141" s="248"/>
      <c r="D141" s="170"/>
      <c r="E141" s="170"/>
    </row>
    <row r="142" spans="1:5" x14ac:dyDescent="0.25">
      <c r="A142" s="251"/>
      <c r="B142" s="250"/>
      <c r="C142" s="248"/>
      <c r="D142" s="168"/>
      <c r="E142" s="168"/>
    </row>
    <row r="143" spans="1:5" x14ac:dyDescent="0.25">
      <c r="A143" s="251" t="s">
        <v>883</v>
      </c>
      <c r="B143" s="250"/>
      <c r="C143" s="248"/>
      <c r="D143" s="168"/>
      <c r="E143" s="168"/>
    </row>
    <row r="144" spans="1:5" x14ac:dyDescent="0.25">
      <c r="A144" s="251" t="s">
        <v>884</v>
      </c>
      <c r="B144" s="250"/>
      <c r="C144" s="248"/>
      <c r="D144" s="168"/>
      <c r="E144" s="168"/>
    </row>
    <row r="145" spans="1:9" x14ac:dyDescent="0.25">
      <c r="A145" s="251" t="s">
        <v>1021</v>
      </c>
      <c r="B145" s="250">
        <v>20.106000000000002</v>
      </c>
      <c r="C145" s="248"/>
      <c r="D145" s="170"/>
      <c r="E145" s="170"/>
    </row>
    <row r="146" spans="1:9" x14ac:dyDescent="0.25">
      <c r="A146" s="251" t="s">
        <v>1022</v>
      </c>
      <c r="B146" s="250"/>
      <c r="C146" s="248"/>
      <c r="D146" s="168"/>
      <c r="E146" s="168"/>
    </row>
    <row r="147" spans="1:9" x14ac:dyDescent="0.25">
      <c r="A147" s="251" t="s">
        <v>1023</v>
      </c>
      <c r="B147" s="250">
        <v>20.702999999999999</v>
      </c>
      <c r="C147" s="248"/>
      <c r="D147" s="170"/>
      <c r="E147" s="170"/>
    </row>
    <row r="148" spans="1:9" x14ac:dyDescent="0.25">
      <c r="A148" s="251" t="s">
        <v>995</v>
      </c>
      <c r="B148" s="169"/>
      <c r="C148" s="248"/>
      <c r="D148" s="170"/>
      <c r="E148" s="170"/>
    </row>
    <row r="149" spans="1:9" x14ac:dyDescent="0.25">
      <c r="A149" s="251"/>
      <c r="B149" s="250"/>
      <c r="C149" s="248"/>
      <c r="D149" s="168"/>
      <c r="E149" s="168"/>
    </row>
    <row r="150" spans="1:9" x14ac:dyDescent="0.25">
      <c r="A150" s="205" t="s">
        <v>890</v>
      </c>
      <c r="B150" s="258"/>
      <c r="C150" s="259"/>
      <c r="D150" s="260">
        <f>SUM(D128+D137+D141+D148+D147+D145)</f>
        <v>0</v>
      </c>
      <c r="E150" s="260">
        <f>SUM(E128+E137+E141+E148+E147+E145)</f>
        <v>0</v>
      </c>
    </row>
    <row r="151" spans="1:9" x14ac:dyDescent="0.25">
      <c r="A151" s="251"/>
      <c r="B151" s="250"/>
      <c r="C151" s="248"/>
      <c r="D151" s="168"/>
      <c r="E151" s="168"/>
    </row>
    <row r="152" spans="1:9" x14ac:dyDescent="0.25">
      <c r="A152" s="251" t="s">
        <v>1024</v>
      </c>
      <c r="B152" s="250"/>
      <c r="C152" s="248"/>
      <c r="D152" s="168"/>
      <c r="E152" s="168"/>
    </row>
    <row r="153" spans="1:9" x14ac:dyDescent="0.25">
      <c r="A153" s="251" t="s">
        <v>1025</v>
      </c>
      <c r="B153" s="250"/>
      <c r="C153" s="248"/>
      <c r="D153" s="168"/>
      <c r="E153" s="168"/>
    </row>
    <row r="154" spans="1:9" x14ac:dyDescent="0.25">
      <c r="A154" s="251" t="s">
        <v>1026</v>
      </c>
      <c r="B154" s="250">
        <v>21.018999999999998</v>
      </c>
      <c r="C154" s="248"/>
      <c r="D154" s="170"/>
      <c r="E154" s="170"/>
    </row>
    <row r="155" spans="1:9" x14ac:dyDescent="0.25">
      <c r="A155" s="251"/>
      <c r="B155" s="250"/>
      <c r="C155" s="248"/>
      <c r="D155" s="168"/>
      <c r="E155" s="168"/>
    </row>
    <row r="156" spans="1:9" s="266" customFormat="1" ht="12.75" x14ac:dyDescent="0.2">
      <c r="A156" s="266" t="s">
        <v>1047</v>
      </c>
      <c r="C156" s="267"/>
      <c r="E156" s="268"/>
      <c r="F156" s="268"/>
      <c r="G156" s="269"/>
      <c r="H156" s="268"/>
      <c r="I156" s="269"/>
    </row>
    <row r="157" spans="1:9" s="266" customFormat="1" ht="12.75" x14ac:dyDescent="0.2">
      <c r="A157" s="266" t="s">
        <v>1048</v>
      </c>
      <c r="B157" s="267">
        <v>21.027000000000001</v>
      </c>
      <c r="C157" s="268"/>
      <c r="D157" s="270"/>
      <c r="E157" s="270"/>
    </row>
    <row r="158" spans="1:9" s="266" customFormat="1" ht="12.75" x14ac:dyDescent="0.2">
      <c r="B158" s="267"/>
      <c r="C158" s="268"/>
      <c r="D158" s="271"/>
      <c r="E158" s="271"/>
    </row>
    <row r="159" spans="1:9" x14ac:dyDescent="0.25">
      <c r="A159" s="205" t="s">
        <v>1027</v>
      </c>
      <c r="B159" s="258"/>
      <c r="C159" s="259"/>
      <c r="D159" s="260">
        <f>SUM(D154:D157)</f>
        <v>0</v>
      </c>
      <c r="E159" s="260">
        <f>SUM(E154:E157)</f>
        <v>0</v>
      </c>
    </row>
    <row r="160" spans="1:9" x14ac:dyDescent="0.25">
      <c r="A160" s="251"/>
      <c r="B160" s="250"/>
      <c r="C160" s="248"/>
      <c r="D160" s="168"/>
      <c r="E160" s="168"/>
    </row>
    <row r="161" spans="1:5" x14ac:dyDescent="0.25">
      <c r="A161" s="251" t="s">
        <v>891</v>
      </c>
      <c r="B161" s="250"/>
      <c r="C161" s="248"/>
      <c r="D161" s="168"/>
      <c r="E161" s="168"/>
    </row>
    <row r="162" spans="1:5" x14ac:dyDescent="0.25">
      <c r="A162" s="251" t="s">
        <v>892</v>
      </c>
      <c r="B162" s="250"/>
      <c r="C162" s="248"/>
      <c r="D162" s="168"/>
      <c r="E162" s="168"/>
    </row>
    <row r="163" spans="1:5" x14ac:dyDescent="0.25">
      <c r="A163" s="251" t="s">
        <v>893</v>
      </c>
      <c r="B163" s="250">
        <v>39.003</v>
      </c>
      <c r="C163" s="248"/>
      <c r="D163" s="170"/>
      <c r="E163" s="170"/>
    </row>
    <row r="164" spans="1:5" x14ac:dyDescent="0.25">
      <c r="A164" s="251"/>
      <c r="B164" s="250"/>
      <c r="C164" s="248"/>
      <c r="D164" s="168"/>
      <c r="E164" s="168"/>
    </row>
    <row r="165" spans="1:5" x14ac:dyDescent="0.25">
      <c r="A165" s="205" t="s">
        <v>894</v>
      </c>
      <c r="B165" s="250"/>
      <c r="C165" s="248"/>
      <c r="D165" s="260">
        <f>SUM(D161:D164)</f>
        <v>0</v>
      </c>
      <c r="E165" s="260">
        <f>SUM(E161:E164)</f>
        <v>0</v>
      </c>
    </row>
    <row r="166" spans="1:5" x14ac:dyDescent="0.25">
      <c r="A166" s="205"/>
      <c r="B166" s="250"/>
      <c r="C166" s="248"/>
      <c r="D166" s="264"/>
      <c r="E166" s="264"/>
    </row>
    <row r="167" spans="1:5" x14ac:dyDescent="0.25">
      <c r="A167" s="251" t="s">
        <v>1028</v>
      </c>
      <c r="B167" s="250"/>
      <c r="C167" s="248"/>
      <c r="D167" s="264"/>
      <c r="E167" s="264"/>
    </row>
    <row r="168" spans="1:5" x14ac:dyDescent="0.25">
      <c r="A168" s="251" t="s">
        <v>1029</v>
      </c>
      <c r="B168" s="250"/>
      <c r="C168" s="248"/>
      <c r="D168" s="168"/>
      <c r="E168" s="168"/>
    </row>
    <row r="169" spans="1:5" x14ac:dyDescent="0.25">
      <c r="A169" s="251" t="s">
        <v>1030</v>
      </c>
      <c r="B169" s="250">
        <v>45.31</v>
      </c>
      <c r="C169" s="248"/>
      <c r="D169" s="170"/>
      <c r="E169" s="170"/>
    </row>
    <row r="170" spans="1:5" x14ac:dyDescent="0.25">
      <c r="A170" s="251"/>
      <c r="B170" s="250"/>
      <c r="C170" s="248"/>
      <c r="D170" s="168"/>
      <c r="E170" s="168"/>
    </row>
    <row r="171" spans="1:5" x14ac:dyDescent="0.25">
      <c r="A171" s="205" t="s">
        <v>1031</v>
      </c>
      <c r="B171" s="250"/>
      <c r="C171" s="248"/>
      <c r="D171" s="260">
        <f>SUM(D168:D169)</f>
        <v>0</v>
      </c>
      <c r="E171" s="260">
        <f>SUM(E168:E169)</f>
        <v>0</v>
      </c>
    </row>
    <row r="172" spans="1:5" x14ac:dyDescent="0.25">
      <c r="A172" s="251"/>
      <c r="B172" s="250"/>
      <c r="C172" s="248"/>
      <c r="D172" s="168"/>
      <c r="E172" s="168"/>
    </row>
    <row r="173" spans="1:5" x14ac:dyDescent="0.25">
      <c r="A173" s="251" t="s">
        <v>895</v>
      </c>
      <c r="B173" s="250"/>
      <c r="C173" s="248"/>
      <c r="D173" s="168"/>
      <c r="E173" s="168"/>
    </row>
    <row r="174" spans="1:5" x14ac:dyDescent="0.25">
      <c r="A174" s="251" t="s">
        <v>896</v>
      </c>
      <c r="B174" s="250"/>
      <c r="C174" s="248"/>
      <c r="D174" s="168"/>
      <c r="E174" s="168"/>
    </row>
    <row r="175" spans="1:5" x14ac:dyDescent="0.25">
      <c r="A175" s="251" t="s">
        <v>897</v>
      </c>
      <c r="B175" s="250">
        <v>66.418000000000006</v>
      </c>
      <c r="C175" s="248"/>
      <c r="D175" s="170"/>
      <c r="E175" s="170"/>
    </row>
    <row r="176" spans="1:5" x14ac:dyDescent="0.25">
      <c r="A176" s="251" t="s">
        <v>898</v>
      </c>
      <c r="B176" s="250"/>
      <c r="C176" s="248"/>
      <c r="D176" s="168"/>
      <c r="E176" s="168"/>
    </row>
    <row r="177" spans="1:5" x14ac:dyDescent="0.25">
      <c r="A177" s="251" t="s">
        <v>899</v>
      </c>
      <c r="B177" s="250"/>
      <c r="C177" s="248"/>
      <c r="D177" s="168"/>
      <c r="E177" s="168"/>
    </row>
    <row r="178" spans="1:5" x14ac:dyDescent="0.25">
      <c r="A178" s="251" t="s">
        <v>1032</v>
      </c>
      <c r="B178" s="250">
        <v>66.457999999999998</v>
      </c>
      <c r="C178" s="248"/>
      <c r="D178" s="170"/>
      <c r="E178" s="170"/>
    </row>
    <row r="179" spans="1:5" x14ac:dyDescent="0.25">
      <c r="A179" s="251" t="s">
        <v>1033</v>
      </c>
      <c r="B179" s="250">
        <v>66.459999999999994</v>
      </c>
      <c r="C179" s="248"/>
      <c r="D179" s="170"/>
      <c r="E179" s="170"/>
    </row>
    <row r="180" spans="1:5" x14ac:dyDescent="0.25">
      <c r="A180" s="251"/>
      <c r="B180" s="250"/>
      <c r="C180" s="248"/>
      <c r="D180" s="168"/>
      <c r="E180" s="168"/>
    </row>
    <row r="181" spans="1:5" x14ac:dyDescent="0.25">
      <c r="A181" s="205" t="s">
        <v>903</v>
      </c>
      <c r="B181" s="250"/>
      <c r="C181" s="248"/>
      <c r="D181" s="260">
        <f>SUM(D175:D179)</f>
        <v>0</v>
      </c>
      <c r="E181" s="260">
        <f>SUM(E175:E179)</f>
        <v>0</v>
      </c>
    </row>
    <row r="182" spans="1:5" x14ac:dyDescent="0.25">
      <c r="A182" s="251"/>
      <c r="B182" s="250"/>
      <c r="C182" s="248"/>
      <c r="D182" s="168"/>
      <c r="E182" s="168"/>
    </row>
    <row r="183" spans="1:5" x14ac:dyDescent="0.25">
      <c r="A183" s="251" t="s">
        <v>900</v>
      </c>
      <c r="B183" s="250"/>
      <c r="C183" s="248"/>
      <c r="D183" s="168"/>
      <c r="E183" s="168"/>
    </row>
    <row r="184" spans="1:5" x14ac:dyDescent="0.25">
      <c r="A184" s="251" t="s">
        <v>901</v>
      </c>
      <c r="B184" s="250"/>
      <c r="C184" s="248"/>
      <c r="D184" s="168"/>
      <c r="E184" s="168"/>
    </row>
    <row r="185" spans="1:5" x14ac:dyDescent="0.25">
      <c r="A185" s="251" t="s">
        <v>902</v>
      </c>
      <c r="B185" s="250">
        <v>90.400999999999996</v>
      </c>
      <c r="C185" s="248"/>
      <c r="D185" s="170"/>
      <c r="E185" s="170"/>
    </row>
    <row r="186" spans="1:5" x14ac:dyDescent="0.25">
      <c r="A186" s="251"/>
      <c r="B186" s="250"/>
      <c r="C186" s="248"/>
      <c r="D186" s="168"/>
      <c r="E186" s="168"/>
    </row>
    <row r="187" spans="1:5" ht="12.75" customHeight="1" x14ac:dyDescent="0.25">
      <c r="A187" s="205" t="s">
        <v>903</v>
      </c>
      <c r="B187" s="250"/>
      <c r="C187" s="248"/>
      <c r="D187" s="260">
        <f>SUM(D183:D186)</f>
        <v>0</v>
      </c>
      <c r="E187" s="260">
        <f>SUM(E183:E186)</f>
        <v>0</v>
      </c>
    </row>
    <row r="188" spans="1:5" x14ac:dyDescent="0.25">
      <c r="A188" s="251"/>
      <c r="B188" s="250"/>
      <c r="C188" s="248"/>
      <c r="D188" s="168"/>
      <c r="E188" s="168"/>
    </row>
    <row r="189" spans="1:5" x14ac:dyDescent="0.25">
      <c r="A189" s="251" t="s">
        <v>856</v>
      </c>
      <c r="B189" s="250"/>
      <c r="C189" s="248"/>
      <c r="D189" s="168"/>
      <c r="E189" s="168"/>
    </row>
    <row r="190" spans="1:5" x14ac:dyDescent="0.25">
      <c r="A190" s="251" t="s">
        <v>1034</v>
      </c>
      <c r="B190" s="250"/>
      <c r="C190" s="248"/>
      <c r="D190" s="168"/>
      <c r="E190" s="168"/>
    </row>
    <row r="191" spans="1:5" x14ac:dyDescent="0.25">
      <c r="A191" s="251" t="s">
        <v>1035</v>
      </c>
      <c r="B191" s="250">
        <v>93.069000000000003</v>
      </c>
      <c r="C191" s="248"/>
      <c r="D191" s="170"/>
      <c r="E191" s="170"/>
    </row>
    <row r="192" spans="1:5" x14ac:dyDescent="0.25">
      <c r="A192" s="251" t="s">
        <v>1036</v>
      </c>
      <c r="B192" s="250"/>
      <c r="C192" s="248"/>
      <c r="D192" s="168"/>
      <c r="E192" s="168"/>
    </row>
    <row r="193" spans="1:5" x14ac:dyDescent="0.25">
      <c r="A193" s="251" t="s">
        <v>1037</v>
      </c>
      <c r="B193" s="250">
        <v>93.555999999999997</v>
      </c>
      <c r="C193" s="248"/>
      <c r="D193" s="170"/>
      <c r="E193" s="170"/>
    </row>
    <row r="194" spans="1:5" x14ac:dyDescent="0.25">
      <c r="A194" s="251" t="s">
        <v>1038</v>
      </c>
      <c r="B194" s="250">
        <v>93.959000000000003</v>
      </c>
      <c r="C194" s="248"/>
      <c r="D194" s="261"/>
      <c r="E194" s="261"/>
    </row>
    <row r="195" spans="1:5" x14ac:dyDescent="0.25">
      <c r="A195" s="251" t="s">
        <v>904</v>
      </c>
      <c r="B195" s="250"/>
      <c r="C195" s="248"/>
      <c r="D195" s="168"/>
      <c r="E195" s="168"/>
    </row>
    <row r="196" spans="1:5" x14ac:dyDescent="0.25">
      <c r="A196" s="251" t="s">
        <v>1039</v>
      </c>
      <c r="B196" s="250">
        <v>93.617000000000004</v>
      </c>
      <c r="C196" s="248"/>
      <c r="D196" s="170"/>
      <c r="E196" s="170"/>
    </row>
    <row r="197" spans="1:5" x14ac:dyDescent="0.25">
      <c r="A197" s="251"/>
      <c r="B197" s="250"/>
      <c r="C197" s="248"/>
      <c r="D197" s="168"/>
      <c r="E197" s="168"/>
    </row>
    <row r="198" spans="1:5" x14ac:dyDescent="0.25">
      <c r="A198" s="205" t="s">
        <v>857</v>
      </c>
      <c r="B198" s="258"/>
      <c r="C198" s="259"/>
      <c r="D198" s="260">
        <f>SUM(D191:D196)</f>
        <v>0</v>
      </c>
      <c r="E198" s="260">
        <f>SUM(E191:E196)</f>
        <v>0</v>
      </c>
    </row>
    <row r="199" spans="1:5" x14ac:dyDescent="0.25">
      <c r="A199" s="205"/>
      <c r="B199" s="258"/>
      <c r="C199" s="259"/>
      <c r="D199" s="264"/>
      <c r="E199" s="264"/>
    </row>
    <row r="200" spans="1:5" x14ac:dyDescent="0.25">
      <c r="A200" s="251" t="s">
        <v>1040</v>
      </c>
      <c r="B200" s="250"/>
      <c r="C200" s="248"/>
      <c r="D200" s="168"/>
      <c r="E200" s="168"/>
    </row>
    <row r="201" spans="1:5" x14ac:dyDescent="0.25">
      <c r="A201" s="251" t="s">
        <v>1041</v>
      </c>
      <c r="B201" s="250"/>
      <c r="C201" s="248"/>
      <c r="D201" s="168"/>
      <c r="E201" s="168"/>
    </row>
    <row r="202" spans="1:5" x14ac:dyDescent="0.25">
      <c r="A202" s="251" t="s">
        <v>1042</v>
      </c>
      <c r="B202" s="250">
        <v>95.001000000000005</v>
      </c>
      <c r="C202" s="248"/>
      <c r="D202" s="170"/>
      <c r="E202" s="170"/>
    </row>
    <row r="203" spans="1:5" x14ac:dyDescent="0.25">
      <c r="A203" s="251"/>
      <c r="B203" s="250"/>
      <c r="C203" s="248"/>
      <c r="D203" s="168"/>
      <c r="E203" s="168"/>
    </row>
    <row r="204" spans="1:5" x14ac:dyDescent="0.25">
      <c r="A204" s="205" t="s">
        <v>1043</v>
      </c>
      <c r="B204" s="258"/>
      <c r="C204" s="259"/>
      <c r="D204" s="260">
        <f>SUM(D202)</f>
        <v>0</v>
      </c>
      <c r="E204" s="260">
        <f>SUM(E202)</f>
        <v>0</v>
      </c>
    </row>
    <row r="205" spans="1:5" x14ac:dyDescent="0.25">
      <c r="A205" s="251"/>
      <c r="B205" s="250"/>
      <c r="C205" s="248"/>
      <c r="D205" s="168"/>
      <c r="E205" s="168"/>
    </row>
    <row r="206" spans="1:5" x14ac:dyDescent="0.25">
      <c r="A206" s="251" t="s">
        <v>905</v>
      </c>
      <c r="B206" s="250"/>
      <c r="C206" s="248"/>
      <c r="D206" s="168"/>
      <c r="E206" s="168"/>
    </row>
    <row r="207" spans="1:5" x14ac:dyDescent="0.25">
      <c r="A207" s="251" t="s">
        <v>906</v>
      </c>
      <c r="B207" s="250"/>
      <c r="C207" s="248"/>
      <c r="D207" s="168"/>
      <c r="E207" s="168"/>
    </row>
    <row r="208" spans="1:5" x14ac:dyDescent="0.25">
      <c r="A208" s="251" t="s">
        <v>907</v>
      </c>
      <c r="B208" s="250">
        <v>97.036000000000001</v>
      </c>
      <c r="C208" s="248"/>
      <c r="D208" s="170"/>
      <c r="E208" s="170"/>
    </row>
    <row r="209" spans="1:5" x14ac:dyDescent="0.25">
      <c r="A209" s="251" t="s">
        <v>908</v>
      </c>
      <c r="B209" s="250">
        <v>97.039000000000001</v>
      </c>
      <c r="C209" s="248"/>
      <c r="D209" s="170"/>
      <c r="E209" s="170"/>
    </row>
    <row r="210" spans="1:5" x14ac:dyDescent="0.25">
      <c r="A210" s="251" t="s">
        <v>909</v>
      </c>
      <c r="B210" s="250">
        <v>97.042000000000002</v>
      </c>
      <c r="C210" s="248"/>
      <c r="D210" s="170"/>
      <c r="E210" s="170"/>
    </row>
    <row r="211" spans="1:5" x14ac:dyDescent="0.25">
      <c r="A211" s="251" t="s">
        <v>1044</v>
      </c>
      <c r="B211" s="250">
        <v>97.046999999999997</v>
      </c>
      <c r="C211" s="248"/>
      <c r="D211" s="170"/>
      <c r="E211" s="170"/>
    </row>
    <row r="212" spans="1:5" x14ac:dyDescent="0.25">
      <c r="A212" s="251" t="s">
        <v>910</v>
      </c>
      <c r="B212" s="250">
        <v>97.066999999999993</v>
      </c>
      <c r="C212" s="248"/>
      <c r="D212" s="170"/>
      <c r="E212" s="170"/>
    </row>
    <row r="213" spans="1:5" x14ac:dyDescent="0.25">
      <c r="A213" s="251"/>
      <c r="B213" s="250"/>
      <c r="C213" s="248"/>
      <c r="D213" s="168"/>
      <c r="E213" s="168"/>
    </row>
    <row r="214" spans="1:5" x14ac:dyDescent="0.25">
      <c r="A214" s="205" t="s">
        <v>911</v>
      </c>
      <c r="B214" s="258"/>
      <c r="C214" s="259"/>
      <c r="D214" s="260">
        <f>SUM(D207:D213)</f>
        <v>0</v>
      </c>
      <c r="E214" s="260">
        <f>SUM(E207:E213)</f>
        <v>0</v>
      </c>
    </row>
    <row r="215" spans="1:5" x14ac:dyDescent="0.25">
      <c r="A215" s="251"/>
      <c r="B215" s="250"/>
      <c r="C215" s="248"/>
      <c r="D215" s="168"/>
      <c r="E215" s="168"/>
    </row>
    <row r="216" spans="1:5" ht="23.25" customHeight="1" x14ac:dyDescent="0.25">
      <c r="A216" s="251"/>
      <c r="B216" s="250"/>
      <c r="C216" s="248"/>
      <c r="D216" s="168"/>
      <c r="E216" s="168"/>
    </row>
    <row r="217" spans="1:5" ht="15.75" thickBot="1" x14ac:dyDescent="0.3">
      <c r="A217" s="205" t="s">
        <v>912</v>
      </c>
      <c r="B217" s="258"/>
      <c r="C217" s="259"/>
      <c r="D217" s="265">
        <f>SUM(D39+D49+D57+D74+D87+D103+D120+D150+D165+D187+D198+D214+D171+D181+D204+D159)</f>
        <v>0</v>
      </c>
      <c r="E217" s="265">
        <f>SUM(E39+E49+E57+E74+E87+E103+E120+E150+E165+E187+E198+E214+E171+E181+E204+E159)</f>
        <v>0</v>
      </c>
    </row>
    <row r="218" spans="1:5" ht="15.75" thickTop="1" x14ac:dyDescent="0.25">
      <c r="A218" s="251"/>
      <c r="B218" s="250"/>
      <c r="C218" s="248"/>
      <c r="D218" s="168"/>
      <c r="E218" s="168"/>
    </row>
    <row r="219" spans="1:5" x14ac:dyDescent="0.25">
      <c r="A219" s="205" t="s">
        <v>934</v>
      </c>
      <c r="B219" s="250"/>
      <c r="C219" s="248"/>
      <c r="D219" s="168"/>
      <c r="E219" s="168"/>
    </row>
    <row r="220" spans="1:5" x14ac:dyDescent="0.25">
      <c r="A220" s="251"/>
      <c r="B220" s="250"/>
      <c r="C220" s="248"/>
      <c r="D220" s="248"/>
      <c r="E220" s="251"/>
    </row>
    <row r="221" spans="1:5" x14ac:dyDescent="0.25">
      <c r="A221" s="303" t="s">
        <v>1045</v>
      </c>
      <c r="B221" s="303"/>
      <c r="C221" s="303"/>
      <c r="D221" s="248"/>
      <c r="E221" s="251"/>
    </row>
    <row r="222" spans="1:5" x14ac:dyDescent="0.25">
      <c r="A222" s="93"/>
      <c r="B222" s="93"/>
      <c r="C222" s="93"/>
      <c r="D222" s="248"/>
      <c r="E222" s="251"/>
    </row>
    <row r="223" spans="1:5" x14ac:dyDescent="0.25">
      <c r="A223" s="206" t="s">
        <v>935</v>
      </c>
      <c r="B223" s="93"/>
      <c r="C223" s="93"/>
      <c r="D223" s="248"/>
      <c r="E223" s="251"/>
    </row>
    <row r="224" spans="1:5" x14ac:dyDescent="0.25">
      <c r="A224" s="93"/>
      <c r="B224" s="93"/>
      <c r="C224" s="93"/>
      <c r="D224" s="248"/>
      <c r="E224" s="251"/>
    </row>
    <row r="225" spans="1:5" x14ac:dyDescent="0.25">
      <c r="A225" s="303" t="s">
        <v>921</v>
      </c>
      <c r="B225" s="303"/>
      <c r="C225" s="303"/>
      <c r="D225" s="248"/>
      <c r="E225" s="251"/>
    </row>
    <row r="226" spans="1:5" x14ac:dyDescent="0.25">
      <c r="A226" s="93"/>
      <c r="B226" s="93"/>
      <c r="C226" s="93"/>
      <c r="D226" s="248"/>
      <c r="E226" s="251"/>
    </row>
    <row r="227" spans="1:5" x14ac:dyDescent="0.25">
      <c r="A227" s="206" t="s">
        <v>936</v>
      </c>
      <c r="B227" s="93"/>
      <c r="C227" s="93"/>
      <c r="D227" s="248"/>
      <c r="E227" s="251"/>
    </row>
    <row r="228" spans="1:5" s="104" customFormat="1" x14ac:dyDescent="0.25">
      <c r="A228" s="93"/>
      <c r="B228" s="93"/>
      <c r="C228" s="93"/>
      <c r="D228" s="248"/>
      <c r="E228" s="251"/>
    </row>
    <row r="229" spans="1:5" s="104" customFormat="1" x14ac:dyDescent="0.25">
      <c r="A229" s="304" t="s">
        <v>913</v>
      </c>
      <c r="B229" s="305"/>
      <c r="C229" s="305"/>
      <c r="D229" s="83"/>
      <c r="E229" s="172"/>
    </row>
    <row r="230" spans="1:5" s="104" customFormat="1" x14ac:dyDescent="0.25">
      <c r="A230" s="173"/>
      <c r="B230" s="83"/>
      <c r="C230" s="83"/>
      <c r="D230" s="83"/>
      <c r="E230" s="172"/>
    </row>
    <row r="231" spans="1:5" s="104" customFormat="1" x14ac:dyDescent="0.25">
      <c r="A231" s="206" t="s">
        <v>937</v>
      </c>
      <c r="B231" s="83"/>
      <c r="C231" s="83"/>
      <c r="D231" s="83"/>
      <c r="E231" s="172"/>
    </row>
    <row r="232" spans="1:5" s="104" customFormat="1" x14ac:dyDescent="0.25">
      <c r="A232" s="173"/>
      <c r="B232" s="83"/>
      <c r="C232" s="83"/>
      <c r="D232" s="83"/>
      <c r="E232" s="172"/>
    </row>
    <row r="233" spans="1:5" s="104" customFormat="1" x14ac:dyDescent="0.25">
      <c r="A233" s="304" t="s">
        <v>914</v>
      </c>
      <c r="B233" s="304"/>
      <c r="C233" s="304"/>
      <c r="D233" s="83"/>
      <c r="E233" s="172"/>
    </row>
    <row r="234" spans="1:5" ht="12.75" customHeight="1" x14ac:dyDescent="0.25">
      <c r="A234" s="173" t="s">
        <v>915</v>
      </c>
      <c r="B234" s="83"/>
      <c r="C234" s="83"/>
      <c r="D234" s="83"/>
      <c r="E234" s="172"/>
    </row>
    <row r="235" spans="1:5" ht="12.75" customHeight="1" x14ac:dyDescent="0.25">
      <c r="A235" s="206" t="s">
        <v>938</v>
      </c>
      <c r="B235" s="83"/>
      <c r="C235" s="83"/>
      <c r="D235" s="83"/>
      <c r="E235" s="172"/>
    </row>
    <row r="236" spans="1:5" ht="12.75" customHeight="1" x14ac:dyDescent="0.25">
      <c r="A236" s="173"/>
      <c r="B236" s="83"/>
      <c r="C236" s="83"/>
      <c r="D236" s="83"/>
      <c r="E236" s="172"/>
    </row>
    <row r="237" spans="1:5" x14ac:dyDescent="0.25">
      <c r="A237" s="299" t="s">
        <v>1046</v>
      </c>
      <c r="B237" s="300"/>
      <c r="C237" s="300"/>
      <c r="D237" s="83"/>
      <c r="E237" s="172"/>
    </row>
    <row r="238" spans="1:5" x14ac:dyDescent="0.25">
      <c r="A238" s="173"/>
      <c r="B238" s="83"/>
      <c r="C238" s="83"/>
      <c r="D238" s="83"/>
      <c r="E238" s="251"/>
    </row>
    <row r="239" spans="1:5" s="275" customFormat="1" x14ac:dyDescent="0.25">
      <c r="A239" s="173"/>
      <c r="B239" s="273" t="s">
        <v>916</v>
      </c>
      <c r="C239" s="83"/>
      <c r="D239" s="83"/>
    </row>
    <row r="240" spans="1:5" s="275" customFormat="1" x14ac:dyDescent="0.25">
      <c r="A240" s="173"/>
      <c r="B240" s="273" t="s">
        <v>1049</v>
      </c>
      <c r="C240" s="83"/>
      <c r="D240" s="83"/>
    </row>
    <row r="241" spans="1:5" x14ac:dyDescent="0.25">
      <c r="A241" s="173"/>
      <c r="B241" s="273" t="s">
        <v>1050</v>
      </c>
      <c r="C241" s="249" t="s">
        <v>917</v>
      </c>
      <c r="D241" s="249"/>
      <c r="E241" s="251"/>
    </row>
    <row r="242" spans="1:5" x14ac:dyDescent="0.25">
      <c r="A242" s="174" t="s">
        <v>918</v>
      </c>
      <c r="B242" s="95" t="s">
        <v>848</v>
      </c>
      <c r="C242" s="95" t="s">
        <v>919</v>
      </c>
      <c r="D242" s="249"/>
      <c r="E242" s="251"/>
    </row>
    <row r="243" spans="1:5" x14ac:dyDescent="0.25">
      <c r="A243" s="175"/>
      <c r="B243" s="129"/>
      <c r="C243" s="129"/>
      <c r="D243" s="83"/>
      <c r="E243" s="251"/>
    </row>
    <row r="244" spans="1:5" x14ac:dyDescent="0.25">
      <c r="A244" s="175"/>
      <c r="B244" s="129"/>
      <c r="C244" s="129"/>
      <c r="D244" s="83"/>
      <c r="E244" s="251"/>
    </row>
    <row r="245" spans="1:5" x14ac:dyDescent="0.25">
      <c r="A245" s="175"/>
      <c r="B245" s="129"/>
      <c r="C245" s="129"/>
      <c r="D245" s="83"/>
      <c r="E245" s="251"/>
    </row>
    <row r="246" spans="1:5" x14ac:dyDescent="0.25">
      <c r="A246" s="173"/>
      <c r="B246" s="83"/>
      <c r="C246" s="83"/>
      <c r="D246" s="83"/>
      <c r="E246" s="251"/>
    </row>
    <row r="247" spans="1:5" x14ac:dyDescent="0.25">
      <c r="A247" s="206" t="s">
        <v>939</v>
      </c>
      <c r="B247" s="83"/>
      <c r="C247" s="83"/>
      <c r="D247" s="83"/>
      <c r="E247" s="251"/>
    </row>
    <row r="248" spans="1:5" x14ac:dyDescent="0.25">
      <c r="A248" s="173"/>
      <c r="B248" s="83"/>
      <c r="C248" s="83"/>
      <c r="D248" s="83"/>
      <c r="E248" s="251"/>
    </row>
    <row r="249" spans="1:5" x14ac:dyDescent="0.25">
      <c r="A249" s="299" t="s">
        <v>920</v>
      </c>
      <c r="B249" s="300"/>
      <c r="C249" s="300"/>
      <c r="D249" s="83"/>
      <c r="E249" s="83"/>
    </row>
  </sheetData>
  <mergeCells count="9">
    <mergeCell ref="A237:C237"/>
    <mergeCell ref="A249:C249"/>
    <mergeCell ref="A1:E1"/>
    <mergeCell ref="A3:E3"/>
    <mergeCell ref="A2:E2"/>
    <mergeCell ref="A221:C221"/>
    <mergeCell ref="A225:C225"/>
    <mergeCell ref="A229:C229"/>
    <mergeCell ref="A233:C233"/>
  </mergeCells>
  <pageMargins left="0.7" right="0.7" top="0.75" bottom="0.75" header="0.3" footer="0.3"/>
  <pageSetup scale="62" fitToHeight="10"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K22"/>
  <sheetViews>
    <sheetView zoomScaleNormal="100" workbookViewId="0">
      <selection activeCell="C10" sqref="C10"/>
    </sheetView>
  </sheetViews>
  <sheetFormatPr defaultColWidth="9.140625" defaultRowHeight="15" x14ac:dyDescent="0.25"/>
  <cols>
    <col min="1" max="1" width="17.7109375" style="6" customWidth="1"/>
    <col min="2" max="2" width="1.7109375" style="6" customWidth="1"/>
    <col min="3" max="3" width="17.7109375" style="6" customWidth="1"/>
    <col min="4" max="4" width="1.7109375" style="6" customWidth="1"/>
    <col min="5" max="5" width="17.7109375" style="6" customWidth="1"/>
    <col min="6" max="6" width="1.7109375" style="6" customWidth="1"/>
    <col min="7" max="7" width="17.7109375" style="6" customWidth="1"/>
    <col min="8" max="8" width="1.7109375" style="6" customWidth="1"/>
    <col min="9" max="9" width="17.7109375" style="6" customWidth="1"/>
    <col min="10" max="10" width="1.7109375" style="6" customWidth="1"/>
    <col min="11" max="11" width="17.7109375" style="6" customWidth="1"/>
    <col min="12" max="16384" width="9.140625" style="6"/>
  </cols>
  <sheetData>
    <row r="1" spans="1:11" x14ac:dyDescent="0.25">
      <c r="A1" s="289" t="s">
        <v>731</v>
      </c>
      <c r="B1" s="289"/>
      <c r="C1" s="289"/>
      <c r="D1" s="289"/>
      <c r="E1" s="289"/>
      <c r="F1" s="289"/>
      <c r="G1" s="289"/>
      <c r="H1" s="289"/>
      <c r="I1" s="289"/>
      <c r="J1" s="289"/>
      <c r="K1" s="289"/>
    </row>
    <row r="2" spans="1:11" x14ac:dyDescent="0.25">
      <c r="A2" s="289" t="str">
        <f>CONCATENATE("MUNICIPALITY OF"," ",'Start Here'!B2)</f>
        <v>MUNICIPALITY OF ABERDEEN</v>
      </c>
      <c r="B2" s="289"/>
      <c r="C2" s="289"/>
      <c r="D2" s="289"/>
      <c r="E2" s="289"/>
      <c r="F2" s="289"/>
      <c r="G2" s="289"/>
      <c r="H2" s="289"/>
      <c r="I2" s="289"/>
      <c r="J2" s="289"/>
      <c r="K2" s="289"/>
    </row>
    <row r="3" spans="1:11" x14ac:dyDescent="0.25">
      <c r="A3" s="289" t="s">
        <v>732</v>
      </c>
      <c r="B3" s="289"/>
      <c r="C3" s="289"/>
      <c r="D3" s="289"/>
      <c r="E3" s="289"/>
      <c r="F3" s="289"/>
      <c r="G3" s="289"/>
      <c r="H3" s="289"/>
      <c r="I3" s="289"/>
      <c r="J3" s="289"/>
      <c r="K3" s="289"/>
    </row>
    <row r="4" spans="1:11" x14ac:dyDescent="0.25">
      <c r="A4" s="289"/>
      <c r="B4" s="289"/>
      <c r="C4" s="289"/>
      <c r="D4" s="289"/>
      <c r="E4" s="289"/>
      <c r="F4" s="289"/>
      <c r="G4" s="289"/>
      <c r="H4" s="289"/>
      <c r="I4" s="289"/>
      <c r="J4" s="289"/>
      <c r="K4" s="289"/>
    </row>
    <row r="5" spans="1:11" x14ac:dyDescent="0.25">
      <c r="A5" s="289" t="s">
        <v>733</v>
      </c>
      <c r="B5" s="289"/>
      <c r="C5" s="289"/>
      <c r="D5" s="289"/>
      <c r="E5" s="289"/>
      <c r="F5" s="289"/>
      <c r="G5" s="289"/>
      <c r="H5" s="289"/>
      <c r="I5" s="289"/>
      <c r="J5" s="289"/>
      <c r="K5" s="289"/>
    </row>
    <row r="6" spans="1:11" x14ac:dyDescent="0.25">
      <c r="A6" s="289"/>
      <c r="B6" s="289"/>
      <c r="C6" s="289"/>
      <c r="D6" s="289"/>
      <c r="E6" s="289"/>
      <c r="F6" s="289"/>
      <c r="G6" s="289"/>
      <c r="H6" s="289"/>
      <c r="I6" s="289"/>
      <c r="J6" s="289"/>
      <c r="K6" s="289"/>
    </row>
    <row r="7" spans="1:11" x14ac:dyDescent="0.25">
      <c r="A7" s="289" t="s">
        <v>734</v>
      </c>
      <c r="B7" s="289"/>
      <c r="C7" s="289"/>
      <c r="D7" s="289"/>
      <c r="E7" s="289"/>
      <c r="F7" s="289"/>
      <c r="G7" s="289"/>
      <c r="H7" s="289"/>
      <c r="I7" s="289"/>
      <c r="J7" s="289"/>
      <c r="K7" s="289"/>
    </row>
    <row r="8" spans="1:11" ht="120" x14ac:dyDescent="0.25">
      <c r="A8" s="277" t="s">
        <v>586</v>
      </c>
      <c r="B8" s="278"/>
      <c r="C8" s="277" t="s">
        <v>1062</v>
      </c>
      <c r="D8" s="279"/>
      <c r="E8" s="277" t="s">
        <v>1063</v>
      </c>
      <c r="F8" s="279"/>
      <c r="G8" s="277" t="s">
        <v>1064</v>
      </c>
      <c r="H8" s="279"/>
      <c r="I8" s="277" t="s">
        <v>1065</v>
      </c>
      <c r="J8" s="279"/>
      <c r="K8" s="277" t="s">
        <v>1066</v>
      </c>
    </row>
    <row r="9" spans="1:11" s="80" customFormat="1" x14ac:dyDescent="0.25">
      <c r="A9" s="280"/>
      <c r="B9" s="280"/>
      <c r="C9" s="280"/>
      <c r="D9" s="280"/>
      <c r="E9" s="280"/>
      <c r="F9" s="280"/>
      <c r="G9" s="280"/>
      <c r="H9" s="280"/>
      <c r="I9" s="280"/>
      <c r="J9" s="280"/>
      <c r="K9" s="280"/>
    </row>
    <row r="10" spans="1:11" x14ac:dyDescent="0.25">
      <c r="A10" s="281">
        <v>2024</v>
      </c>
      <c r="B10" s="280"/>
      <c r="C10" s="204"/>
      <c r="D10" s="282"/>
      <c r="E10" s="202">
        <v>0</v>
      </c>
      <c r="F10" s="282"/>
      <c r="G10" s="202">
        <v>0</v>
      </c>
      <c r="H10" s="282"/>
      <c r="I10" s="143" t="e">
        <f t="shared" ref="I10:I19" si="0">IF(E10&lt;0,-E10/G10,E10/G10)</f>
        <v>#DIV/0!</v>
      </c>
      <c r="J10" s="282"/>
      <c r="K10" s="283">
        <v>1</v>
      </c>
    </row>
    <row r="11" spans="1:11" x14ac:dyDescent="0.25">
      <c r="A11" s="281">
        <v>2023</v>
      </c>
      <c r="B11" s="280"/>
      <c r="C11" s="204"/>
      <c r="D11" s="282"/>
      <c r="E11" s="202">
        <v>0</v>
      </c>
      <c r="F11" s="282"/>
      <c r="G11" s="202">
        <v>0</v>
      </c>
      <c r="H11" s="282"/>
      <c r="I11" s="143" t="e">
        <f t="shared" si="0"/>
        <v>#DIV/0!</v>
      </c>
      <c r="J11" s="284"/>
      <c r="K11" s="283">
        <v>1.0009999999999999</v>
      </c>
    </row>
    <row r="12" spans="1:11" x14ac:dyDescent="0.25">
      <c r="A12" s="281">
        <v>2022</v>
      </c>
      <c r="B12" s="280"/>
      <c r="C12" s="204"/>
      <c r="D12" s="282"/>
      <c r="E12" s="202">
        <v>0</v>
      </c>
      <c r="F12" s="282"/>
      <c r="G12" s="202">
        <v>0</v>
      </c>
      <c r="H12" s="282"/>
      <c r="I12" s="143" t="e">
        <f t="shared" si="0"/>
        <v>#DIV/0!</v>
      </c>
      <c r="J12" s="282"/>
      <c r="K12" s="283">
        <v>1.0009999999999999</v>
      </c>
    </row>
    <row r="13" spans="1:11" x14ac:dyDescent="0.25">
      <c r="A13" s="281">
        <v>2021</v>
      </c>
      <c r="B13" s="280"/>
      <c r="C13" s="204"/>
      <c r="D13" s="282"/>
      <c r="E13" s="202">
        <v>0</v>
      </c>
      <c r="F13" s="282"/>
      <c r="G13" s="202">
        <v>0</v>
      </c>
      <c r="H13" s="282"/>
      <c r="I13" s="143" t="e">
        <f t="shared" si="0"/>
        <v>#DIV/0!</v>
      </c>
      <c r="J13" s="282"/>
      <c r="K13" s="283">
        <v>1.0551999999999999</v>
      </c>
    </row>
    <row r="14" spans="1:11" x14ac:dyDescent="0.25">
      <c r="A14" s="281">
        <v>2020</v>
      </c>
      <c r="B14" s="280"/>
      <c r="C14" s="204"/>
      <c r="D14" s="282"/>
      <c r="E14" s="202">
        <v>0</v>
      </c>
      <c r="F14" s="282"/>
      <c r="G14" s="202">
        <v>0</v>
      </c>
      <c r="H14" s="282"/>
      <c r="I14" s="143" t="e">
        <f t="shared" si="0"/>
        <v>#DIV/0!</v>
      </c>
      <c r="J14" s="282"/>
      <c r="K14" s="283">
        <v>1.0004</v>
      </c>
    </row>
    <row r="15" spans="1:11" x14ac:dyDescent="0.25">
      <c r="A15" s="281">
        <v>2019</v>
      </c>
      <c r="B15" s="280"/>
      <c r="C15" s="204"/>
      <c r="D15" s="282"/>
      <c r="E15" s="202">
        <v>0</v>
      </c>
      <c r="F15" s="282"/>
      <c r="G15" s="202">
        <v>0</v>
      </c>
      <c r="H15" s="282"/>
      <c r="I15" s="143" t="e">
        <f t="shared" si="0"/>
        <v>#DIV/0!</v>
      </c>
      <c r="J15" s="282"/>
      <c r="K15" s="283">
        <v>1.0008999999999999</v>
      </c>
    </row>
    <row r="16" spans="1:11" x14ac:dyDescent="0.25">
      <c r="A16" s="281">
        <v>2018</v>
      </c>
      <c r="B16" s="280"/>
      <c r="C16" s="204"/>
      <c r="D16" s="282"/>
      <c r="E16" s="202">
        <v>0</v>
      </c>
      <c r="F16" s="282"/>
      <c r="G16" s="202">
        <v>0</v>
      </c>
      <c r="H16" s="282"/>
      <c r="I16" s="143" t="e">
        <f t="shared" si="0"/>
        <v>#DIV/0!</v>
      </c>
      <c r="J16" s="282"/>
      <c r="K16" s="283">
        <v>1.0002</v>
      </c>
    </row>
    <row r="17" spans="1:11" x14ac:dyDescent="0.25">
      <c r="A17" s="281">
        <v>2017</v>
      </c>
      <c r="B17" s="280"/>
      <c r="C17" s="204"/>
      <c r="D17" s="282"/>
      <c r="E17" s="202">
        <v>0</v>
      </c>
      <c r="F17" s="282"/>
      <c r="G17" s="202">
        <v>0</v>
      </c>
      <c r="H17" s="282"/>
      <c r="I17" s="143" t="e">
        <f t="shared" si="0"/>
        <v>#DIV/0!</v>
      </c>
      <c r="J17" s="282"/>
      <c r="K17" s="283">
        <v>1.0009999999999999</v>
      </c>
    </row>
    <row r="18" spans="1:11" x14ac:dyDescent="0.25">
      <c r="A18" s="281">
        <v>2016</v>
      </c>
      <c r="B18" s="280"/>
      <c r="C18" s="204"/>
      <c r="D18" s="282"/>
      <c r="E18" s="202">
        <v>0</v>
      </c>
      <c r="F18" s="282"/>
      <c r="G18" s="202">
        <v>0</v>
      </c>
      <c r="H18" s="282"/>
      <c r="I18" s="143" t="e">
        <f t="shared" si="0"/>
        <v>#DIV/0!</v>
      </c>
      <c r="J18" s="282"/>
      <c r="K18" s="283">
        <v>0.96889999999999998</v>
      </c>
    </row>
    <row r="19" spans="1:11" x14ac:dyDescent="0.25">
      <c r="A19" s="281">
        <v>2015</v>
      </c>
      <c r="B19" s="280"/>
      <c r="C19" s="204"/>
      <c r="D19" s="282"/>
      <c r="E19" s="202">
        <v>0</v>
      </c>
      <c r="F19" s="282"/>
      <c r="G19" s="202">
        <v>0</v>
      </c>
      <c r="H19" s="282"/>
      <c r="I19" s="143" t="e">
        <f t="shared" si="0"/>
        <v>#DIV/0!</v>
      </c>
      <c r="J19" s="282"/>
      <c r="K19" s="283">
        <v>1.0409999999999999</v>
      </c>
    </row>
    <row r="22" spans="1:11" ht="28.9" customHeight="1" x14ac:dyDescent="0.25">
      <c r="A22" s="306" t="s">
        <v>1067</v>
      </c>
      <c r="B22" s="306"/>
      <c r="C22" s="306"/>
      <c r="D22" s="306"/>
      <c r="E22" s="306"/>
      <c r="F22" s="306"/>
      <c r="G22" s="306"/>
      <c r="H22" s="306"/>
      <c r="I22" s="306"/>
      <c r="J22" s="306"/>
      <c r="K22" s="306"/>
    </row>
  </sheetData>
  <sheetProtection algorithmName="SHA-512" hashValue="M2KhKa8BCDw0IwOhnQ7lwqMrAn3S8XpsUzVnFlVRbHFtFEYsXRE+CYVMtL2ZQMMKDWrPBA7yfkKO+KdKPtJGtg==" saltValue="7j7Qy//0wKddQTXI9BdK0Q==" spinCount="100000" sheet="1" objects="1" scenarios="1" formatCells="0" formatColumns="0" formatRows="0" selectLockedCells="1"/>
  <mergeCells count="8">
    <mergeCell ref="A22:K22"/>
    <mergeCell ref="A7:K7"/>
    <mergeCell ref="A2:K2"/>
    <mergeCell ref="A1:K1"/>
    <mergeCell ref="A3:K3"/>
    <mergeCell ref="A4:K4"/>
    <mergeCell ref="A5:K5"/>
    <mergeCell ref="A6:K6"/>
  </mergeCells>
  <pageMargins left="0.7" right="0.7" top="0.75" bottom="0.75" header="0.3" footer="0.3"/>
  <pageSetup scale="57"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G36"/>
  <sheetViews>
    <sheetView workbookViewId="0">
      <selection activeCell="C10" sqref="C10"/>
    </sheetView>
  </sheetViews>
  <sheetFormatPr defaultColWidth="9.140625" defaultRowHeight="15" x14ac:dyDescent="0.25"/>
  <cols>
    <col min="1" max="7" width="16.7109375" style="6" customWidth="1"/>
    <col min="8" max="16384" width="9.140625" style="6"/>
  </cols>
  <sheetData>
    <row r="1" spans="1:7" x14ac:dyDescent="0.25">
      <c r="A1" s="286" t="s">
        <v>731</v>
      </c>
      <c r="B1" s="286"/>
      <c r="C1" s="286"/>
      <c r="D1" s="286"/>
      <c r="E1" s="286"/>
      <c r="F1" s="286"/>
      <c r="G1" s="286"/>
    </row>
    <row r="2" spans="1:7" x14ac:dyDescent="0.25">
      <c r="A2" s="289" t="str">
        <f>CONCATENATE("MUNICIPALITY OF"," ",'Start Here'!B2)</f>
        <v>MUNICIPALITY OF ABERDEEN</v>
      </c>
      <c r="B2" s="289"/>
      <c r="C2" s="289"/>
      <c r="D2" s="289"/>
      <c r="E2" s="289"/>
      <c r="F2" s="289"/>
      <c r="G2" s="289"/>
    </row>
    <row r="3" spans="1:7" x14ac:dyDescent="0.25">
      <c r="A3" s="286" t="s">
        <v>948</v>
      </c>
      <c r="B3" s="286"/>
      <c r="C3" s="286"/>
      <c r="D3" s="286"/>
      <c r="E3" s="286"/>
      <c r="F3" s="286"/>
      <c r="G3" s="286"/>
    </row>
    <row r="4" spans="1:7" x14ac:dyDescent="0.25">
      <c r="A4" s="287">
        <f>'Start Here'!B5</f>
        <v>45657</v>
      </c>
      <c r="B4" s="287"/>
      <c r="C4" s="287"/>
      <c r="D4" s="287"/>
      <c r="E4" s="287"/>
      <c r="F4" s="287"/>
      <c r="G4" s="287"/>
    </row>
    <row r="5" spans="1:7" x14ac:dyDescent="0.25">
      <c r="A5" s="79"/>
      <c r="B5" s="79"/>
      <c r="C5" s="79"/>
      <c r="D5" s="79"/>
      <c r="E5" s="79"/>
      <c r="F5" s="79"/>
      <c r="G5" s="79"/>
    </row>
    <row r="6" spans="1:7" x14ac:dyDescent="0.25">
      <c r="A6" s="4"/>
      <c r="B6" s="4"/>
      <c r="C6" s="4"/>
      <c r="D6" s="4"/>
      <c r="E6" s="4"/>
      <c r="F6" s="4"/>
      <c r="G6" s="4"/>
    </row>
    <row r="7" spans="1:7" x14ac:dyDescent="0.25">
      <c r="A7" s="4"/>
      <c r="B7" s="4"/>
      <c r="C7" s="78" t="s">
        <v>735</v>
      </c>
      <c r="D7" s="78" t="s">
        <v>736</v>
      </c>
      <c r="E7" s="4"/>
      <c r="F7" s="4"/>
      <c r="G7" s="4"/>
    </row>
    <row r="8" spans="1:7" x14ac:dyDescent="0.25">
      <c r="A8" s="4"/>
      <c r="B8" s="4"/>
      <c r="C8" s="78" t="s">
        <v>737</v>
      </c>
      <c r="D8" s="78" t="s">
        <v>735</v>
      </c>
      <c r="E8" s="4"/>
      <c r="F8" s="4"/>
      <c r="G8" s="78" t="s">
        <v>738</v>
      </c>
    </row>
    <row r="9" spans="1:7" x14ac:dyDescent="0.25">
      <c r="A9" s="4"/>
      <c r="B9" s="78" t="s">
        <v>735</v>
      </c>
      <c r="C9" s="78" t="s">
        <v>739</v>
      </c>
      <c r="D9" s="78" t="s">
        <v>737</v>
      </c>
      <c r="E9" s="4"/>
      <c r="F9" s="4"/>
      <c r="G9" s="78" t="s">
        <v>740</v>
      </c>
    </row>
    <row r="10" spans="1:7" x14ac:dyDescent="0.25">
      <c r="A10" s="78" t="s">
        <v>735</v>
      </c>
      <c r="B10" s="78" t="s">
        <v>741</v>
      </c>
      <c r="C10" s="201" t="s">
        <v>742</v>
      </c>
      <c r="D10" s="78" t="s">
        <v>743</v>
      </c>
      <c r="E10" s="78" t="s">
        <v>744</v>
      </c>
      <c r="F10" s="78" t="s">
        <v>745</v>
      </c>
      <c r="G10" s="78" t="s">
        <v>746</v>
      </c>
    </row>
    <row r="11" spans="1:7" x14ac:dyDescent="0.25">
      <c r="A11" s="78" t="s">
        <v>747</v>
      </c>
      <c r="B11" s="78" t="s">
        <v>748</v>
      </c>
      <c r="C11" s="201" t="s">
        <v>749</v>
      </c>
      <c r="D11" s="78" t="s">
        <v>750</v>
      </c>
      <c r="E11" s="78" t="s">
        <v>751</v>
      </c>
      <c r="F11" s="78" t="s">
        <v>752</v>
      </c>
      <c r="G11" s="78" t="s">
        <v>752</v>
      </c>
    </row>
    <row r="12" spans="1:7" x14ac:dyDescent="0.25">
      <c r="A12" s="81" t="s">
        <v>753</v>
      </c>
      <c r="B12" s="81" t="s">
        <v>754</v>
      </c>
      <c r="C12" s="81" t="s">
        <v>755</v>
      </c>
      <c r="D12" s="81" t="s">
        <v>756</v>
      </c>
      <c r="E12" s="81" t="s">
        <v>757</v>
      </c>
      <c r="F12" s="81" t="s">
        <v>758</v>
      </c>
      <c r="G12" s="81" t="s">
        <v>759</v>
      </c>
    </row>
    <row r="13" spans="1:7" x14ac:dyDescent="0.25">
      <c r="A13" s="198"/>
      <c r="B13" s="199"/>
      <c r="C13" s="199"/>
      <c r="D13" s="85">
        <f>C13-B13</f>
        <v>0</v>
      </c>
      <c r="E13" s="85" t="e">
        <f>B13/C13</f>
        <v>#DIV/0!</v>
      </c>
      <c r="F13" s="199"/>
      <c r="G13" s="85" t="e">
        <f>(C13-B13)/F13</f>
        <v>#DIV/0!</v>
      </c>
    </row>
    <row r="14" spans="1:7" x14ac:dyDescent="0.25">
      <c r="A14" s="200"/>
      <c r="B14" s="101"/>
      <c r="C14" s="101"/>
      <c r="D14" s="85">
        <f>C14-B14</f>
        <v>0</v>
      </c>
      <c r="E14" s="85" t="e">
        <f t="shared" ref="E14:E15" si="0">B14/C14</f>
        <v>#DIV/0!</v>
      </c>
      <c r="F14" s="101"/>
      <c r="G14" s="85" t="e">
        <f>(C14-B14)/F14</f>
        <v>#DIV/0!</v>
      </c>
    </row>
    <row r="15" spans="1:7" x14ac:dyDescent="0.25">
      <c r="A15" s="200"/>
      <c r="B15" s="101"/>
      <c r="C15" s="101"/>
      <c r="D15" s="85">
        <f>C15-B15</f>
        <v>0</v>
      </c>
      <c r="E15" s="85" t="e">
        <f t="shared" si="0"/>
        <v>#DIV/0!</v>
      </c>
      <c r="F15" s="101"/>
      <c r="G15" s="85" t="e">
        <f>(C15-B15)/F15</f>
        <v>#DIV/0!</v>
      </c>
    </row>
    <row r="16" spans="1:7" x14ac:dyDescent="0.25">
      <c r="A16" s="4"/>
      <c r="B16" s="4"/>
      <c r="C16" s="4"/>
      <c r="D16" s="4"/>
      <c r="E16" s="4"/>
      <c r="F16" s="4"/>
      <c r="G16" s="4"/>
    </row>
    <row r="17" spans="1:7" x14ac:dyDescent="0.25">
      <c r="A17" s="4"/>
      <c r="B17" s="4"/>
      <c r="C17" s="4"/>
      <c r="D17" s="4"/>
      <c r="E17" s="4"/>
      <c r="F17" s="4"/>
      <c r="G17" s="4"/>
    </row>
    <row r="18" spans="1:7" x14ac:dyDescent="0.25">
      <c r="A18" s="4"/>
      <c r="B18" s="4"/>
      <c r="C18" s="4"/>
      <c r="D18" s="4"/>
      <c r="E18" s="4"/>
      <c r="F18" s="4"/>
      <c r="G18" s="4"/>
    </row>
    <row r="19" spans="1:7" x14ac:dyDescent="0.25">
      <c r="A19" s="4"/>
      <c r="B19" s="4"/>
      <c r="C19" s="4"/>
      <c r="D19" s="4"/>
      <c r="E19" s="4"/>
      <c r="F19" s="4"/>
      <c r="G19" s="4"/>
    </row>
    <row r="20" spans="1:7" x14ac:dyDescent="0.25">
      <c r="A20" s="4"/>
      <c r="B20" s="4"/>
      <c r="C20" s="4"/>
      <c r="D20" s="4"/>
      <c r="E20" s="4"/>
      <c r="F20" s="4"/>
      <c r="G20" s="4"/>
    </row>
    <row r="21" spans="1:7" x14ac:dyDescent="0.25">
      <c r="A21" s="4"/>
      <c r="B21" s="4"/>
      <c r="C21" s="4"/>
      <c r="D21" s="4"/>
      <c r="E21" s="4"/>
      <c r="F21" s="4"/>
      <c r="G21" s="4"/>
    </row>
    <row r="22" spans="1:7" x14ac:dyDescent="0.25">
      <c r="A22" s="4"/>
      <c r="B22" s="4"/>
      <c r="C22" s="4"/>
      <c r="D22" s="4"/>
      <c r="E22" s="4"/>
      <c r="F22" s="4"/>
      <c r="G22" s="4"/>
    </row>
    <row r="23" spans="1:7" x14ac:dyDescent="0.25">
      <c r="A23" s="4"/>
      <c r="B23" s="4"/>
      <c r="C23" s="4"/>
      <c r="D23" s="4"/>
      <c r="E23" s="4"/>
      <c r="F23" s="4"/>
      <c r="G23" s="4"/>
    </row>
    <row r="24" spans="1:7" x14ac:dyDescent="0.25">
      <c r="A24" s="4"/>
      <c r="B24" s="4"/>
      <c r="C24" s="4"/>
      <c r="D24" s="4"/>
      <c r="E24" s="4"/>
      <c r="F24" s="4"/>
      <c r="G24" s="4"/>
    </row>
    <row r="25" spans="1:7" x14ac:dyDescent="0.25">
      <c r="A25" s="307" t="s">
        <v>760</v>
      </c>
      <c r="B25" s="307"/>
      <c r="C25" s="307"/>
      <c r="D25" s="4"/>
      <c r="E25" s="4"/>
      <c r="F25" s="4"/>
      <c r="G25" s="4"/>
    </row>
    <row r="26" spans="1:7" x14ac:dyDescent="0.25">
      <c r="A26" s="307" t="s">
        <v>761</v>
      </c>
      <c r="B26" s="307"/>
      <c r="C26" s="4"/>
      <c r="D26" s="4"/>
      <c r="E26" s="4"/>
      <c r="F26" s="4"/>
      <c r="G26" s="4"/>
    </row>
    <row r="27" spans="1:7" x14ac:dyDescent="0.25">
      <c r="A27" s="307" t="s">
        <v>762</v>
      </c>
      <c r="B27" s="307"/>
      <c r="C27" s="4"/>
      <c r="D27" s="4"/>
      <c r="E27" s="4"/>
      <c r="F27" s="4"/>
      <c r="G27" s="4"/>
    </row>
    <row r="28" spans="1:7" x14ac:dyDescent="0.25">
      <c r="A28" s="307" t="s">
        <v>763</v>
      </c>
      <c r="B28" s="307"/>
      <c r="C28" s="4"/>
      <c r="D28" s="4"/>
      <c r="E28" s="4"/>
      <c r="F28" s="4"/>
      <c r="G28" s="4"/>
    </row>
    <row r="29" spans="1:7" x14ac:dyDescent="0.25">
      <c r="A29" s="307" t="s">
        <v>764</v>
      </c>
      <c r="B29" s="307"/>
      <c r="C29" s="4"/>
      <c r="D29" s="4"/>
      <c r="E29" s="4"/>
      <c r="F29" s="4"/>
      <c r="G29" s="4"/>
    </row>
    <row r="30" spans="1:7" x14ac:dyDescent="0.25">
      <c r="A30" s="307" t="s">
        <v>765</v>
      </c>
      <c r="B30" s="307"/>
      <c r="C30" s="4"/>
      <c r="D30" s="4"/>
      <c r="E30" s="4"/>
      <c r="F30" s="4"/>
      <c r="G30" s="4"/>
    </row>
    <row r="31" spans="1:7" x14ac:dyDescent="0.25">
      <c r="A31" s="307" t="s">
        <v>766</v>
      </c>
      <c r="B31" s="307"/>
      <c r="C31" s="4"/>
      <c r="D31" s="4"/>
      <c r="E31" s="4"/>
      <c r="F31" s="4"/>
      <c r="G31" s="4"/>
    </row>
    <row r="32" spans="1:7" x14ac:dyDescent="0.25">
      <c r="A32" s="4"/>
      <c r="B32" s="4"/>
      <c r="C32" s="4"/>
      <c r="D32" s="4"/>
      <c r="E32" s="4"/>
      <c r="F32" s="4"/>
      <c r="G32" s="4"/>
    </row>
    <row r="33" spans="1:7" x14ac:dyDescent="0.25">
      <c r="A33" s="4"/>
      <c r="B33" s="4"/>
      <c r="C33" s="4"/>
      <c r="D33" s="4"/>
      <c r="E33" s="4"/>
      <c r="F33" s="4"/>
      <c r="G33" s="4"/>
    </row>
    <row r="34" spans="1:7" x14ac:dyDescent="0.25">
      <c r="A34" s="4"/>
      <c r="B34" s="4"/>
      <c r="C34" s="4"/>
      <c r="D34" s="4"/>
      <c r="E34" s="4"/>
      <c r="F34" s="4"/>
      <c r="G34" s="4"/>
    </row>
    <row r="35" spans="1:7" x14ac:dyDescent="0.25">
      <c r="A35" s="4"/>
      <c r="B35" s="4"/>
      <c r="C35" s="4"/>
      <c r="D35" s="4"/>
      <c r="E35" s="4"/>
      <c r="F35" s="4"/>
      <c r="G35" s="4"/>
    </row>
    <row r="36" spans="1:7" x14ac:dyDescent="0.25">
      <c r="A36" s="4"/>
      <c r="B36" s="4"/>
      <c r="C36" s="4"/>
      <c r="D36" s="4"/>
      <c r="E36" s="4"/>
      <c r="F36" s="4"/>
      <c r="G36" s="4"/>
    </row>
  </sheetData>
  <sheetProtection algorithmName="SHA-512" hashValue="e2gz3p1T1WSLaJqEa1xhgIPpJpAoKQF9NAYgSbKBqA2z5uBevW2cG+bQPKa2K3WZdJWl6MuYVT9NfIXTrMvKpQ==" saltValue="K22X4v1ZBub+swUk5ia6QQ==" spinCount="100000" sheet="1" objects="1" scenarios="1" formatCells="0" formatColumns="0" formatRows="0" selectLockedCells="1"/>
  <mergeCells count="11">
    <mergeCell ref="A31:B31"/>
    <mergeCell ref="A1:G1"/>
    <mergeCell ref="A2:G2"/>
    <mergeCell ref="A3:G3"/>
    <mergeCell ref="A4:G4"/>
    <mergeCell ref="A25:C25"/>
    <mergeCell ref="A26:B26"/>
    <mergeCell ref="A27:B27"/>
    <mergeCell ref="A28:B28"/>
    <mergeCell ref="A29:B29"/>
    <mergeCell ref="A30:B30"/>
  </mergeCells>
  <pageMargins left="0.7" right="0.7" top="0.75" bottom="0.75" header="0.3" footer="0.3"/>
  <pageSetup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M319"/>
  <sheetViews>
    <sheetView workbookViewId="0">
      <selection activeCell="A2" sqref="A2"/>
    </sheetView>
  </sheetViews>
  <sheetFormatPr defaultRowHeight="15" x14ac:dyDescent="0.25"/>
  <cols>
    <col min="1" max="1" width="14" bestFit="1" customWidth="1"/>
    <col min="2" max="2" width="13.28515625" bestFit="1" customWidth="1"/>
    <col min="3" max="3" width="10.140625" bestFit="1" customWidth="1"/>
    <col min="4" max="4" width="22.140625" bestFit="1" customWidth="1"/>
    <col min="5" max="5" width="12.42578125" bestFit="1" customWidth="1"/>
    <col min="6" max="7" width="10.7109375" bestFit="1" customWidth="1"/>
    <col min="8" max="8" width="17.7109375" bestFit="1" customWidth="1"/>
    <col min="11" max="11" width="19" customWidth="1"/>
    <col min="12" max="12" width="18.5703125" customWidth="1"/>
    <col min="13" max="13" width="16.140625" customWidth="1"/>
  </cols>
  <sheetData>
    <row r="1" spans="1:13" x14ac:dyDescent="0.25">
      <c r="A1" s="70" t="s">
        <v>27</v>
      </c>
      <c r="B1" s="70" t="s">
        <v>586</v>
      </c>
      <c r="C1" s="70" t="s">
        <v>587</v>
      </c>
      <c r="D1" s="70" t="s">
        <v>588</v>
      </c>
      <c r="E1" s="193" t="s">
        <v>589</v>
      </c>
      <c r="F1" s="70" t="s">
        <v>590</v>
      </c>
      <c r="G1" s="70" t="s">
        <v>591</v>
      </c>
      <c r="H1" s="70" t="s">
        <v>592</v>
      </c>
      <c r="K1" s="308" t="s">
        <v>949</v>
      </c>
      <c r="L1" s="308"/>
      <c r="M1" s="308"/>
    </row>
    <row r="2" spans="1:13" x14ac:dyDescent="0.25">
      <c r="A2">
        <f>VLOOKUP('Start Here'!$B$2,EntityNumber,2,FALSE)</f>
        <v>610002</v>
      </c>
      <c r="B2" s="71">
        <f>YEAR('Start Here'!$B$5)</f>
        <v>2024</v>
      </c>
      <c r="C2" s="71">
        <v>100</v>
      </c>
      <c r="D2" s="71">
        <v>10100</v>
      </c>
      <c r="E2" s="72">
        <f>'Exhibit 3'!C10</f>
        <v>0</v>
      </c>
      <c r="F2" s="73">
        <v>45444</v>
      </c>
      <c r="G2" s="74">
        <f ca="1">NOW()</f>
        <v>45659.700954861109</v>
      </c>
      <c r="H2" s="26" t="b">
        <v>1</v>
      </c>
      <c r="K2" s="235" t="s">
        <v>950</v>
      </c>
      <c r="L2" s="235" t="s">
        <v>951</v>
      </c>
      <c r="M2" s="235" t="s">
        <v>952</v>
      </c>
    </row>
    <row r="3" spans="1:13" x14ac:dyDescent="0.25">
      <c r="A3">
        <f>VLOOKUP('Start Here'!$B$2,EntityNumber,2,FALSE)</f>
        <v>610002</v>
      </c>
      <c r="B3" s="71">
        <f>YEAR('Start Here'!$B$5)</f>
        <v>2024</v>
      </c>
      <c r="C3" s="77">
        <v>100</v>
      </c>
      <c r="D3" s="71">
        <v>10600</v>
      </c>
      <c r="E3" s="72">
        <f>'Exhibit 3'!C11</f>
        <v>0</v>
      </c>
      <c r="F3" s="73">
        <f>$F$2</f>
        <v>45444</v>
      </c>
      <c r="G3" s="74">
        <f t="shared" ref="G3:G67" ca="1" si="0">NOW()</f>
        <v>45659.700954861109</v>
      </c>
      <c r="H3" s="26" t="b">
        <v>1</v>
      </c>
      <c r="K3" s="3">
        <f>SUM(E2:E319)</f>
        <v>0</v>
      </c>
      <c r="L3" s="3">
        <f>+'Exhibit 3'!J15+'Exhibit 3'!J23+'Exhibit 4'!J75+'Exhibit 4'!J142+'Exhibit 4'!J146-'Exhibit 4'!J147-'Exhibit 4'!J148-'Exhibit 4'!J149+'Exhibit 4'!J150+'Exhibit 4'!J151+'Exhibit 4'!J152+IF('Exhibit 4'!J155&gt;0,'Exhibit 4'!J155,'Exhibit 4'!J155*-1)+IF('Exhibit 4'!J156&gt;0,'Exhibit 4'!J156,'Exhibit 4'!J156*-1)+'Exhibit 5'!H20+'Exhibit 5'!I20+'Exhibit 5'!H34+'Exhibit 5'!I34+'Exhibit 6'!H14+'Exhibit 6'!I14+'Exhibit 6'!H20+'Exhibit 6'!I20+'Exhibit 6'!H24+'Exhibit 6'!I24+'Exhibit 6'!H25+'Exhibit 6'!I25+'Exhibit 6'!H26+'Exhibit 6'!I26-'Exhibit 6'!H27-'Exhibit 6'!I27-'Exhibit 6'!H28-'Exhibit 6'!I28-'Exhibit 6'!H29-'Exhibit 6'!I29+'Exhibit 6'!H30+'Exhibit 6'!I30+'Exhibit 6'!H33+'Exhibit 6'!I33+IF('Exhibit 6'!H34&gt;0,'Exhibit 6'!H34,'Exhibit 6'!H34*-1)+IF('Exhibit 6'!I34&gt;0,'Exhibit 6'!I34,'Exhibit 6'!I34*-1)+'Exhibit 6'!H40+'Exhibit 6'!I40+'Exhibit 6'!H41+'Exhibit 6'!I41-'Exhibit 6'!H42-'Exhibit 6'!I42+IF('Exhibit 6'!H43&gt;0,'Exhibit 6'!H43,'Exhibit 6'!H43*-1)+IF('Exhibit 6'!I43&gt;0,'Exhibit 6'!I43,'Exhibit 6'!I43*-1)+IF('Exhibit 6'!H44&gt;0,'Exhibit 6'!H44,'Exhibit 6'!H44*-1)+IF('Exhibit 6'!I44&gt;0,'Exhibit 6'!I44,'Exhibit 6'!I44*-1)+'Exhibit 8'!B11+'Exhibit 8'!C11+'Exhibit 8'!B17+'Exhibit 8'!C17+'Exhibit 9'!B22+'Exhibit 9'!C22+'Exhibit 9'!B29+'Exhibit 9'!C29+'Long-Term Debt'!F28</f>
        <v>0</v>
      </c>
      <c r="M3" t="str">
        <f>IF(K3=L3,"Yes","No")</f>
        <v>Yes</v>
      </c>
    </row>
    <row r="4" spans="1:13" x14ac:dyDescent="0.25">
      <c r="A4">
        <f>VLOOKUP('Start Here'!$B$2,EntityNumber,2,FALSE)</f>
        <v>610002</v>
      </c>
      <c r="B4" s="71">
        <f>YEAR('Start Here'!$B$5)</f>
        <v>2024</v>
      </c>
      <c r="C4" s="77">
        <v>100</v>
      </c>
      <c r="D4" s="71">
        <v>15100</v>
      </c>
      <c r="E4" s="72">
        <f>'Exhibit 3'!C12</f>
        <v>0</v>
      </c>
      <c r="F4" s="73">
        <f t="shared" ref="F4:F67" si="1">$F$2</f>
        <v>45444</v>
      </c>
      <c r="G4" s="74">
        <f t="shared" ca="1" si="0"/>
        <v>45659.700954861109</v>
      </c>
      <c r="H4" s="26" t="b">
        <v>1</v>
      </c>
    </row>
    <row r="5" spans="1:13" x14ac:dyDescent="0.25">
      <c r="A5">
        <f>VLOOKUP('Start Here'!$B$2,EntityNumber,2,FALSE)</f>
        <v>610002</v>
      </c>
      <c r="B5" s="71">
        <f>YEAR('Start Here'!$B$5)</f>
        <v>2024</v>
      </c>
      <c r="C5" s="77">
        <v>100</v>
      </c>
      <c r="D5" s="71">
        <v>10710</v>
      </c>
      <c r="E5" s="72">
        <f>'Exhibit 3'!C13</f>
        <v>0</v>
      </c>
      <c r="F5" s="73">
        <f t="shared" si="1"/>
        <v>45444</v>
      </c>
      <c r="G5" s="74">
        <f t="shared" ca="1" si="0"/>
        <v>45659.700954861109</v>
      </c>
      <c r="H5" s="26" t="b">
        <v>1</v>
      </c>
      <c r="K5" t="s">
        <v>1068</v>
      </c>
    </row>
    <row r="6" spans="1:13" x14ac:dyDescent="0.25">
      <c r="A6">
        <f>VLOOKUP('Start Here'!$B$2,EntityNumber,2,FALSE)</f>
        <v>610002</v>
      </c>
      <c r="B6" s="71">
        <f>YEAR('Start Here'!$B$5)</f>
        <v>2024</v>
      </c>
      <c r="C6" s="77">
        <v>100</v>
      </c>
      <c r="D6" s="71">
        <v>10720</v>
      </c>
      <c r="E6" s="72">
        <f>'Exhibit 3'!C14</f>
        <v>0</v>
      </c>
      <c r="F6" s="73">
        <f t="shared" si="1"/>
        <v>45444</v>
      </c>
      <c r="G6" s="74">
        <f t="shared" ca="1" si="0"/>
        <v>45659.700954861109</v>
      </c>
      <c r="H6" s="26" t="b">
        <v>1</v>
      </c>
    </row>
    <row r="7" spans="1:13" x14ac:dyDescent="0.25">
      <c r="A7">
        <f>VLOOKUP('Start Here'!$B$2,EntityNumber,2,FALSE)</f>
        <v>610002</v>
      </c>
      <c r="B7" s="71">
        <f>YEAR('Start Here'!$B$5)</f>
        <v>2024</v>
      </c>
      <c r="C7" s="77">
        <v>100</v>
      </c>
      <c r="D7" s="71">
        <v>26300</v>
      </c>
      <c r="E7" s="72">
        <f>'Exhibit 3'!C18</f>
        <v>0</v>
      </c>
      <c r="F7" s="73">
        <f t="shared" si="1"/>
        <v>45444</v>
      </c>
      <c r="G7" s="74">
        <f t="shared" ca="1" si="0"/>
        <v>45659.700954861109</v>
      </c>
      <c r="H7" s="26" t="b">
        <v>1</v>
      </c>
    </row>
    <row r="8" spans="1:13" x14ac:dyDescent="0.25">
      <c r="A8">
        <f>VLOOKUP('Start Here'!$B$2,EntityNumber,2,FALSE)</f>
        <v>610002</v>
      </c>
      <c r="B8" s="71">
        <f>YEAR('Start Here'!$B$5)</f>
        <v>2024</v>
      </c>
      <c r="C8" s="77">
        <v>100</v>
      </c>
      <c r="D8" s="71">
        <v>26400</v>
      </c>
      <c r="E8" s="72">
        <f>'Exhibit 3'!C19</f>
        <v>0</v>
      </c>
      <c r="F8" s="73">
        <f t="shared" si="1"/>
        <v>45444</v>
      </c>
      <c r="G8" s="74">
        <f t="shared" ca="1" si="0"/>
        <v>45659.700954861109</v>
      </c>
      <c r="H8" s="26" t="b">
        <v>1</v>
      </c>
    </row>
    <row r="9" spans="1:13" x14ac:dyDescent="0.25">
      <c r="A9">
        <f>VLOOKUP('Start Here'!$B$2,EntityNumber,2,FALSE)</f>
        <v>610002</v>
      </c>
      <c r="B9" s="71">
        <f>YEAR('Start Here'!$B$5)</f>
        <v>2024</v>
      </c>
      <c r="C9" s="77">
        <v>100</v>
      </c>
      <c r="D9" s="71">
        <v>26500</v>
      </c>
      <c r="E9" s="72">
        <f>'Exhibit 3'!C20</f>
        <v>0</v>
      </c>
      <c r="F9" s="73">
        <f t="shared" si="1"/>
        <v>45444</v>
      </c>
      <c r="G9" s="74">
        <f t="shared" ca="1" si="0"/>
        <v>45659.700954861109</v>
      </c>
      <c r="H9" s="26" t="b">
        <v>1</v>
      </c>
    </row>
    <row r="10" spans="1:13" x14ac:dyDescent="0.25">
      <c r="A10">
        <f>VLOOKUP('Start Here'!$B$2,EntityNumber,2,FALSE)</f>
        <v>610002</v>
      </c>
      <c r="B10" s="71">
        <f>YEAR('Start Here'!$B$5)</f>
        <v>2024</v>
      </c>
      <c r="C10" s="77">
        <v>100</v>
      </c>
      <c r="D10" s="71">
        <v>26600</v>
      </c>
      <c r="E10" s="72">
        <f>'Exhibit 3'!C21</f>
        <v>0</v>
      </c>
      <c r="F10" s="73">
        <f t="shared" si="1"/>
        <v>45444</v>
      </c>
      <c r="G10" s="74">
        <f t="shared" ca="1" si="0"/>
        <v>45659.700954861109</v>
      </c>
      <c r="H10" s="26" t="b">
        <v>1</v>
      </c>
    </row>
    <row r="11" spans="1:13" x14ac:dyDescent="0.25">
      <c r="A11">
        <f>VLOOKUP('Start Here'!$B$2,EntityNumber,2,FALSE)</f>
        <v>610002</v>
      </c>
      <c r="B11" s="71">
        <f>YEAR('Start Here'!$B$5)</f>
        <v>2024</v>
      </c>
      <c r="C11" s="77">
        <v>100</v>
      </c>
      <c r="D11" s="71">
        <v>26700</v>
      </c>
      <c r="E11" s="72">
        <f>'Exhibit 3'!C22</f>
        <v>0</v>
      </c>
      <c r="F11" s="73">
        <f t="shared" si="1"/>
        <v>45444</v>
      </c>
      <c r="G11" s="74">
        <f t="shared" ca="1" si="0"/>
        <v>45659.700954861109</v>
      </c>
      <c r="H11" s="26" t="b">
        <v>1</v>
      </c>
    </row>
    <row r="12" spans="1:13" x14ac:dyDescent="0.25">
      <c r="A12">
        <f>VLOOKUP('Start Here'!$B$2,EntityNumber,2,FALSE)</f>
        <v>610002</v>
      </c>
      <c r="B12" s="71">
        <f>YEAR('Start Here'!$B$5)</f>
        <v>2024</v>
      </c>
      <c r="C12" s="77">
        <v>250</v>
      </c>
      <c r="D12" s="71">
        <v>10100</v>
      </c>
      <c r="E12" s="72">
        <f>'Exhibit 3'!J10-'Exhibit 3'!C10</f>
        <v>0</v>
      </c>
      <c r="F12" s="73">
        <f t="shared" si="1"/>
        <v>45444</v>
      </c>
      <c r="G12" s="74">
        <f t="shared" ca="1" si="0"/>
        <v>45659.700954861109</v>
      </c>
      <c r="H12" s="26" t="b">
        <v>1</v>
      </c>
    </row>
    <row r="13" spans="1:13" x14ac:dyDescent="0.25">
      <c r="A13">
        <f>VLOOKUP('Start Here'!$B$2,EntityNumber,2,FALSE)</f>
        <v>610002</v>
      </c>
      <c r="B13" s="71">
        <f>YEAR('Start Here'!$B$5)</f>
        <v>2024</v>
      </c>
      <c r="C13" s="77">
        <v>250</v>
      </c>
      <c r="D13" s="71">
        <v>10600</v>
      </c>
      <c r="E13" s="72">
        <f>'Exhibit 3'!J11-'Exhibit 3'!C11</f>
        <v>0</v>
      </c>
      <c r="F13" s="73">
        <f t="shared" si="1"/>
        <v>45444</v>
      </c>
      <c r="G13" s="74">
        <f t="shared" ca="1" si="0"/>
        <v>45659.700954861109</v>
      </c>
      <c r="H13" s="26" t="b">
        <v>1</v>
      </c>
    </row>
    <row r="14" spans="1:13" x14ac:dyDescent="0.25">
      <c r="A14">
        <f>VLOOKUP('Start Here'!$B$2,EntityNumber,2,FALSE)</f>
        <v>610002</v>
      </c>
      <c r="B14" s="71">
        <f>YEAR('Start Here'!$B$5)</f>
        <v>2024</v>
      </c>
      <c r="C14" s="77">
        <v>250</v>
      </c>
      <c r="D14" s="71">
        <v>15100</v>
      </c>
      <c r="E14" s="72">
        <f>'Exhibit 3'!J12-'Exhibit 3'!C12</f>
        <v>0</v>
      </c>
      <c r="F14" s="73">
        <f t="shared" si="1"/>
        <v>45444</v>
      </c>
      <c r="G14" s="74">
        <f t="shared" ca="1" si="0"/>
        <v>45659.700954861109</v>
      </c>
      <c r="H14" s="26" t="b">
        <v>1</v>
      </c>
    </row>
    <row r="15" spans="1:13" x14ac:dyDescent="0.25">
      <c r="A15">
        <f>VLOOKUP('Start Here'!$B$2,EntityNumber,2,FALSE)</f>
        <v>610002</v>
      </c>
      <c r="B15" s="71">
        <f>YEAR('Start Here'!$B$5)</f>
        <v>2024</v>
      </c>
      <c r="C15" s="77">
        <v>250</v>
      </c>
      <c r="D15" s="71">
        <v>10710</v>
      </c>
      <c r="E15" s="72">
        <f>'Exhibit 3'!J13-'Exhibit 3'!C13</f>
        <v>0</v>
      </c>
      <c r="F15" s="73">
        <f t="shared" si="1"/>
        <v>45444</v>
      </c>
      <c r="G15" s="74">
        <f t="shared" ca="1" si="0"/>
        <v>45659.700954861109</v>
      </c>
      <c r="H15" s="26" t="b">
        <v>1</v>
      </c>
    </row>
    <row r="16" spans="1:13" x14ac:dyDescent="0.25">
      <c r="A16">
        <f>VLOOKUP('Start Here'!$B$2,EntityNumber,2,FALSE)</f>
        <v>610002</v>
      </c>
      <c r="B16" s="71">
        <f>YEAR('Start Here'!$B$5)</f>
        <v>2024</v>
      </c>
      <c r="C16" s="77">
        <v>250</v>
      </c>
      <c r="D16" s="71">
        <v>10720</v>
      </c>
      <c r="E16" s="72">
        <f>'Exhibit 3'!J14-'Exhibit 3'!C14</f>
        <v>0</v>
      </c>
      <c r="F16" s="73">
        <f t="shared" si="1"/>
        <v>45444</v>
      </c>
      <c r="G16" s="74">
        <f t="shared" ca="1" si="0"/>
        <v>45659.700954861109</v>
      </c>
      <c r="H16" s="26" t="b">
        <v>1</v>
      </c>
    </row>
    <row r="17" spans="1:8" x14ac:dyDescent="0.25">
      <c r="A17">
        <f>VLOOKUP('Start Here'!$B$2,EntityNumber,2,FALSE)</f>
        <v>610002</v>
      </c>
      <c r="B17" s="71">
        <f>YEAR('Start Here'!$B$5)</f>
        <v>2024</v>
      </c>
      <c r="C17" s="77">
        <v>250</v>
      </c>
      <c r="D17" s="71">
        <v>26300</v>
      </c>
      <c r="E17" s="72">
        <f>'Exhibit 3'!J18-'Exhibit 3'!C18</f>
        <v>0</v>
      </c>
      <c r="F17" s="73">
        <f t="shared" si="1"/>
        <v>45444</v>
      </c>
      <c r="G17" s="74">
        <f t="shared" ca="1" si="0"/>
        <v>45659.700954861109</v>
      </c>
      <c r="H17" s="26" t="b">
        <v>1</v>
      </c>
    </row>
    <row r="18" spans="1:8" x14ac:dyDescent="0.25">
      <c r="A18">
        <f>VLOOKUP('Start Here'!$B$2,EntityNumber,2,FALSE)</f>
        <v>610002</v>
      </c>
      <c r="B18" s="71">
        <f>YEAR('Start Here'!$B$5)</f>
        <v>2024</v>
      </c>
      <c r="C18" s="77">
        <v>250</v>
      </c>
      <c r="D18" s="71">
        <v>26400</v>
      </c>
      <c r="E18" s="72">
        <f>'Exhibit 3'!J19-'Exhibit 3'!C19</f>
        <v>0</v>
      </c>
      <c r="F18" s="73">
        <f t="shared" si="1"/>
        <v>45444</v>
      </c>
      <c r="G18" s="74">
        <f t="shared" ca="1" si="0"/>
        <v>45659.700954861109</v>
      </c>
      <c r="H18" s="26" t="b">
        <v>1</v>
      </c>
    </row>
    <row r="19" spans="1:8" x14ac:dyDescent="0.25">
      <c r="A19">
        <f>VLOOKUP('Start Here'!$B$2,EntityNumber,2,FALSE)</f>
        <v>610002</v>
      </c>
      <c r="B19" s="71">
        <f>YEAR('Start Here'!$B$5)</f>
        <v>2024</v>
      </c>
      <c r="C19" s="77">
        <v>250</v>
      </c>
      <c r="D19" s="71">
        <v>26500</v>
      </c>
      <c r="E19" s="72">
        <f>'Exhibit 3'!J20-'Exhibit 3'!C20</f>
        <v>0</v>
      </c>
      <c r="F19" s="73">
        <f t="shared" si="1"/>
        <v>45444</v>
      </c>
      <c r="G19" s="74">
        <f t="shared" ca="1" si="0"/>
        <v>45659.700954861109</v>
      </c>
      <c r="H19" s="26" t="b">
        <v>1</v>
      </c>
    </row>
    <row r="20" spans="1:8" x14ac:dyDescent="0.25">
      <c r="A20">
        <f>VLOOKUP('Start Here'!$B$2,EntityNumber,2,FALSE)</f>
        <v>610002</v>
      </c>
      <c r="B20" s="71">
        <f>YEAR('Start Here'!$B$5)</f>
        <v>2024</v>
      </c>
      <c r="C20" s="77">
        <v>250</v>
      </c>
      <c r="D20" s="71">
        <v>26600</v>
      </c>
      <c r="E20" s="72">
        <f>'Exhibit 3'!J21-'Exhibit 3'!C21</f>
        <v>0</v>
      </c>
      <c r="F20" s="73">
        <f t="shared" si="1"/>
        <v>45444</v>
      </c>
      <c r="G20" s="74">
        <f t="shared" ca="1" si="0"/>
        <v>45659.700954861109</v>
      </c>
      <c r="H20" s="26" t="b">
        <v>1</v>
      </c>
    </row>
    <row r="21" spans="1:8" x14ac:dyDescent="0.25">
      <c r="A21">
        <f>VLOOKUP('Start Here'!$B$2,EntityNumber,2,FALSE)</f>
        <v>610002</v>
      </c>
      <c r="B21" s="71">
        <f>YEAR('Start Here'!$B$5)</f>
        <v>2024</v>
      </c>
      <c r="C21" s="77">
        <v>250</v>
      </c>
      <c r="D21" s="71">
        <v>26700</v>
      </c>
      <c r="E21" s="72">
        <f>'Exhibit 3'!J22-'Exhibit 3'!C22</f>
        <v>0</v>
      </c>
      <c r="F21" s="73">
        <f t="shared" si="1"/>
        <v>45444</v>
      </c>
      <c r="G21" s="74">
        <f t="shared" ca="1" si="0"/>
        <v>45659.700954861109</v>
      </c>
      <c r="H21" s="26" t="b">
        <v>1</v>
      </c>
    </row>
    <row r="22" spans="1:8" x14ac:dyDescent="0.25">
      <c r="A22">
        <f>VLOOKUP('Start Here'!$B$2,EntityNumber,2,FALSE)</f>
        <v>610002</v>
      </c>
      <c r="B22" s="71">
        <f>YEAR('Start Here'!$B$5)</f>
        <v>2024</v>
      </c>
      <c r="C22" s="77">
        <v>100</v>
      </c>
      <c r="D22" s="71">
        <v>31100</v>
      </c>
      <c r="E22" s="72">
        <f>'Exhibit 4'!C11</f>
        <v>0</v>
      </c>
      <c r="F22" s="73">
        <f t="shared" si="1"/>
        <v>45444</v>
      </c>
      <c r="G22" s="74">
        <f t="shared" ca="1" si="0"/>
        <v>45659.700954861109</v>
      </c>
      <c r="H22" s="26" t="b">
        <v>1</v>
      </c>
    </row>
    <row r="23" spans="1:8" x14ac:dyDescent="0.25">
      <c r="A23">
        <f>VLOOKUP('Start Here'!$B$2,EntityNumber,2,FALSE)</f>
        <v>610002</v>
      </c>
      <c r="B23" s="71">
        <f>YEAR('Start Here'!$B$5)</f>
        <v>2024</v>
      </c>
      <c r="C23" s="77">
        <v>100</v>
      </c>
      <c r="D23" s="71">
        <v>31200</v>
      </c>
      <c r="E23" s="72">
        <f>'Exhibit 4'!C12</f>
        <v>0</v>
      </c>
      <c r="F23" s="73">
        <f t="shared" si="1"/>
        <v>45444</v>
      </c>
      <c r="G23" s="74">
        <f t="shared" ca="1" si="0"/>
        <v>45659.700954861109</v>
      </c>
      <c r="H23" s="26" t="b">
        <v>1</v>
      </c>
    </row>
    <row r="24" spans="1:8" x14ac:dyDescent="0.25">
      <c r="A24">
        <f>VLOOKUP('Start Here'!$B$2,EntityNumber,2,FALSE)</f>
        <v>610002</v>
      </c>
      <c r="B24" s="71">
        <f>YEAR('Start Here'!$B$5)</f>
        <v>2024</v>
      </c>
      <c r="C24" s="77">
        <v>100</v>
      </c>
      <c r="D24" s="71">
        <v>31300</v>
      </c>
      <c r="E24" s="72">
        <f>'Exhibit 4'!C13</f>
        <v>0</v>
      </c>
      <c r="F24" s="73">
        <f t="shared" si="1"/>
        <v>45444</v>
      </c>
      <c r="G24" s="74">
        <f t="shared" ca="1" si="0"/>
        <v>45659.700954861109</v>
      </c>
      <c r="H24" s="26" t="b">
        <v>1</v>
      </c>
    </row>
    <row r="25" spans="1:8" x14ac:dyDescent="0.25">
      <c r="A25">
        <f>VLOOKUP('Start Here'!$B$2,EntityNumber,2,FALSE)</f>
        <v>610002</v>
      </c>
      <c r="B25" s="71">
        <f>YEAR('Start Here'!$B$5)</f>
        <v>2024</v>
      </c>
      <c r="C25" s="77">
        <v>100</v>
      </c>
      <c r="D25" s="71">
        <v>31400</v>
      </c>
      <c r="E25" s="72">
        <f>'Exhibit 4'!C14</f>
        <v>0</v>
      </c>
      <c r="F25" s="73">
        <f t="shared" si="1"/>
        <v>45444</v>
      </c>
      <c r="G25" s="74">
        <f t="shared" ca="1" si="0"/>
        <v>45659.700954861109</v>
      </c>
      <c r="H25" s="26" t="b">
        <v>1</v>
      </c>
    </row>
    <row r="26" spans="1:8" x14ac:dyDescent="0.25">
      <c r="A26">
        <f>VLOOKUP('Start Here'!$B$2,EntityNumber,2,FALSE)</f>
        <v>610002</v>
      </c>
      <c r="B26" s="71">
        <f>YEAR('Start Here'!$B$5)</f>
        <v>2024</v>
      </c>
      <c r="C26" s="77">
        <v>100</v>
      </c>
      <c r="D26" s="71">
        <v>31500</v>
      </c>
      <c r="E26" s="72">
        <f>'Exhibit 4'!C15</f>
        <v>0</v>
      </c>
      <c r="F26" s="73">
        <f t="shared" si="1"/>
        <v>45444</v>
      </c>
      <c r="G26" s="74">
        <f t="shared" ca="1" si="0"/>
        <v>45659.700954861109</v>
      </c>
      <c r="H26" s="26" t="b">
        <v>1</v>
      </c>
    </row>
    <row r="27" spans="1:8" x14ac:dyDescent="0.25">
      <c r="A27">
        <f>VLOOKUP('Start Here'!$B$2,EntityNumber,2,FALSE)</f>
        <v>610002</v>
      </c>
      <c r="B27" s="71">
        <f>YEAR('Start Here'!$B$5)</f>
        <v>2024</v>
      </c>
      <c r="C27" s="77">
        <v>100</v>
      </c>
      <c r="D27" s="71">
        <v>31700</v>
      </c>
      <c r="E27" s="72">
        <f>'Exhibit 4'!C16</f>
        <v>0</v>
      </c>
      <c r="F27" s="73">
        <f t="shared" si="1"/>
        <v>45444</v>
      </c>
      <c r="G27" s="74">
        <f t="shared" ca="1" si="0"/>
        <v>45659.700954861109</v>
      </c>
      <c r="H27" s="26" t="b">
        <v>1</v>
      </c>
    </row>
    <row r="28" spans="1:8" x14ac:dyDescent="0.25">
      <c r="A28">
        <f>VLOOKUP('Start Here'!$B$2,EntityNumber,2,FALSE)</f>
        <v>610002</v>
      </c>
      <c r="B28" s="71">
        <f>YEAR('Start Here'!$B$5)</f>
        <v>2024</v>
      </c>
      <c r="C28" s="77">
        <v>100</v>
      </c>
      <c r="D28" s="71">
        <v>31800</v>
      </c>
      <c r="E28" s="72">
        <f>'Exhibit 4'!C17</f>
        <v>0</v>
      </c>
      <c r="F28" s="73">
        <f t="shared" si="1"/>
        <v>45444</v>
      </c>
      <c r="G28" s="74">
        <f t="shared" ca="1" si="0"/>
        <v>45659.700954861109</v>
      </c>
      <c r="H28" s="26" t="b">
        <v>1</v>
      </c>
    </row>
    <row r="29" spans="1:8" x14ac:dyDescent="0.25">
      <c r="A29">
        <f>VLOOKUP('Start Here'!$B$2,EntityNumber,2,FALSE)</f>
        <v>610002</v>
      </c>
      <c r="B29" s="71">
        <f>YEAR('Start Here'!$B$5)</f>
        <v>2024</v>
      </c>
      <c r="C29" s="77">
        <v>100</v>
      </c>
      <c r="D29" s="71">
        <v>31900</v>
      </c>
      <c r="E29" s="72">
        <f>'Exhibit 4'!C18</f>
        <v>0</v>
      </c>
      <c r="F29" s="73">
        <f t="shared" si="1"/>
        <v>45444</v>
      </c>
      <c r="G29" s="74">
        <f t="shared" ca="1" si="0"/>
        <v>45659.700954861109</v>
      </c>
      <c r="H29" s="26" t="b">
        <v>1</v>
      </c>
    </row>
    <row r="30" spans="1:8" x14ac:dyDescent="0.25">
      <c r="A30">
        <f>VLOOKUP('Start Here'!$B$2,EntityNumber,2,FALSE)</f>
        <v>610002</v>
      </c>
      <c r="B30" s="71">
        <f>YEAR('Start Here'!$B$5)</f>
        <v>2024</v>
      </c>
      <c r="C30" s="77">
        <v>100</v>
      </c>
      <c r="D30" s="71">
        <v>32000</v>
      </c>
      <c r="E30" s="72">
        <f>'Exhibit 4'!C21</f>
        <v>0</v>
      </c>
      <c r="F30" s="73">
        <f t="shared" si="1"/>
        <v>45444</v>
      </c>
      <c r="G30" s="74">
        <f t="shared" ca="1" si="0"/>
        <v>45659.700954861109</v>
      </c>
      <c r="H30" s="26" t="b">
        <v>1</v>
      </c>
    </row>
    <row r="31" spans="1:8" x14ac:dyDescent="0.25">
      <c r="A31">
        <f>VLOOKUP('Start Here'!$B$2,EntityNumber,2,FALSE)</f>
        <v>610002</v>
      </c>
      <c r="B31" s="71">
        <f>YEAR('Start Here'!$B$5)</f>
        <v>2024</v>
      </c>
      <c r="C31" s="77">
        <v>100</v>
      </c>
      <c r="D31" s="71">
        <v>33100</v>
      </c>
      <c r="E31" s="72">
        <f>'Exhibit 4'!C24</f>
        <v>0</v>
      </c>
      <c r="F31" s="73">
        <f t="shared" si="1"/>
        <v>45444</v>
      </c>
      <c r="G31" s="74">
        <f t="shared" ca="1" si="0"/>
        <v>45659.700954861109</v>
      </c>
      <c r="H31" s="26" t="b">
        <v>1</v>
      </c>
    </row>
    <row r="32" spans="1:8" x14ac:dyDescent="0.25">
      <c r="A32">
        <f>VLOOKUP('Start Here'!$B$2,EntityNumber,2,FALSE)</f>
        <v>610002</v>
      </c>
      <c r="B32" s="71">
        <f>YEAR('Start Here'!$B$5)</f>
        <v>2024</v>
      </c>
      <c r="C32" s="77">
        <v>100</v>
      </c>
      <c r="D32" s="71">
        <v>33200</v>
      </c>
      <c r="E32" s="72">
        <f>'Exhibit 4'!C25</f>
        <v>0</v>
      </c>
      <c r="F32" s="73">
        <f t="shared" si="1"/>
        <v>45444</v>
      </c>
      <c r="G32" s="74">
        <f t="shared" ca="1" si="0"/>
        <v>45659.700954861109</v>
      </c>
      <c r="H32" s="26" t="b">
        <v>1</v>
      </c>
    </row>
    <row r="33" spans="1:8" x14ac:dyDescent="0.25">
      <c r="A33">
        <f>VLOOKUP('Start Here'!$B$2,EntityNumber,2,FALSE)</f>
        <v>610002</v>
      </c>
      <c r="B33" s="71">
        <f>YEAR('Start Here'!$B$5)</f>
        <v>2024</v>
      </c>
      <c r="C33" s="77">
        <v>100</v>
      </c>
      <c r="D33" s="71">
        <v>33300</v>
      </c>
      <c r="E33" s="72">
        <f>'Exhibit 4'!C26</f>
        <v>0</v>
      </c>
      <c r="F33" s="73">
        <f t="shared" si="1"/>
        <v>45444</v>
      </c>
      <c r="G33" s="74">
        <f t="shared" ca="1" si="0"/>
        <v>45659.700954861109</v>
      </c>
      <c r="H33" s="26" t="b">
        <v>1</v>
      </c>
    </row>
    <row r="34" spans="1:8" x14ac:dyDescent="0.25">
      <c r="A34">
        <f>VLOOKUP('Start Here'!$B$2,EntityNumber,2,FALSE)</f>
        <v>610002</v>
      </c>
      <c r="B34" s="71">
        <f>YEAR('Start Here'!$B$5)</f>
        <v>2024</v>
      </c>
      <c r="C34" s="77">
        <v>100</v>
      </c>
      <c r="D34" s="71">
        <v>33400</v>
      </c>
      <c r="E34" s="72">
        <f>'Exhibit 4'!C27</f>
        <v>0</v>
      </c>
      <c r="F34" s="73">
        <f t="shared" si="1"/>
        <v>45444</v>
      </c>
      <c r="G34" s="74">
        <f t="shared" ca="1" si="0"/>
        <v>45659.700954861109</v>
      </c>
      <c r="H34" s="26" t="b">
        <v>1</v>
      </c>
    </row>
    <row r="35" spans="1:8" x14ac:dyDescent="0.25">
      <c r="A35">
        <f>VLOOKUP('Start Here'!$B$2,EntityNumber,2,FALSE)</f>
        <v>610002</v>
      </c>
      <c r="B35" s="71">
        <f>YEAR('Start Here'!$B$5)</f>
        <v>2024</v>
      </c>
      <c r="C35" s="77">
        <v>100</v>
      </c>
      <c r="D35" s="71">
        <v>33501</v>
      </c>
      <c r="E35" s="72">
        <f>'Exhibit 4'!C29</f>
        <v>0</v>
      </c>
      <c r="F35" s="73">
        <f t="shared" si="1"/>
        <v>45444</v>
      </c>
      <c r="G35" s="74">
        <f t="shared" ca="1" si="0"/>
        <v>45659.700954861109</v>
      </c>
      <c r="H35" s="26" t="b">
        <v>1</v>
      </c>
    </row>
    <row r="36" spans="1:8" x14ac:dyDescent="0.25">
      <c r="A36">
        <f>VLOOKUP('Start Here'!$B$2,EntityNumber,2,FALSE)</f>
        <v>610002</v>
      </c>
      <c r="B36" s="71">
        <f>YEAR('Start Here'!$B$5)</f>
        <v>2024</v>
      </c>
      <c r="C36" s="77">
        <v>100</v>
      </c>
      <c r="D36" s="71">
        <v>33502</v>
      </c>
      <c r="E36" s="72">
        <f>'Exhibit 4'!C30</f>
        <v>0</v>
      </c>
      <c r="F36" s="73">
        <f t="shared" si="1"/>
        <v>45444</v>
      </c>
      <c r="G36" s="74">
        <f t="shared" ca="1" si="0"/>
        <v>45659.700954861109</v>
      </c>
      <c r="H36" s="26" t="b">
        <v>1</v>
      </c>
    </row>
    <row r="37" spans="1:8" x14ac:dyDescent="0.25">
      <c r="A37">
        <f>VLOOKUP('Start Here'!$B$2,EntityNumber,2,FALSE)</f>
        <v>610002</v>
      </c>
      <c r="B37" s="71">
        <f>YEAR('Start Here'!$B$5)</f>
        <v>2024</v>
      </c>
      <c r="C37" s="77">
        <v>100</v>
      </c>
      <c r="D37" s="71">
        <v>33503</v>
      </c>
      <c r="E37" s="72">
        <f>'Exhibit 4'!C31</f>
        <v>0</v>
      </c>
      <c r="F37" s="73">
        <f t="shared" si="1"/>
        <v>45444</v>
      </c>
      <c r="G37" s="74">
        <f t="shared" ca="1" si="0"/>
        <v>45659.700954861109</v>
      </c>
      <c r="H37" s="26" t="b">
        <v>1</v>
      </c>
    </row>
    <row r="38" spans="1:8" x14ac:dyDescent="0.25">
      <c r="A38">
        <f>VLOOKUP('Start Here'!$B$2,EntityNumber,2,FALSE)</f>
        <v>610002</v>
      </c>
      <c r="B38" s="71">
        <f>YEAR('Start Here'!$B$5)</f>
        <v>2024</v>
      </c>
      <c r="C38" s="77">
        <v>100</v>
      </c>
      <c r="D38" s="71">
        <v>33504</v>
      </c>
      <c r="E38" s="72">
        <f>'Exhibit 4'!C32</f>
        <v>0</v>
      </c>
      <c r="F38" s="73">
        <f t="shared" si="1"/>
        <v>45444</v>
      </c>
      <c r="G38" s="74">
        <f t="shared" ca="1" si="0"/>
        <v>45659.700954861109</v>
      </c>
      <c r="H38" s="26" t="b">
        <v>1</v>
      </c>
    </row>
    <row r="39" spans="1:8" x14ac:dyDescent="0.25">
      <c r="A39">
        <f>VLOOKUP('Start Here'!$B$2,EntityNumber,2,FALSE)</f>
        <v>610002</v>
      </c>
      <c r="B39" s="71">
        <f>YEAR('Start Here'!$B$5)</f>
        <v>2024</v>
      </c>
      <c r="C39" s="77">
        <v>100</v>
      </c>
      <c r="D39" s="71">
        <v>33506</v>
      </c>
      <c r="E39" s="72">
        <f>'Exhibit 4'!C33</f>
        <v>0</v>
      </c>
      <c r="F39" s="73">
        <f t="shared" si="1"/>
        <v>45444</v>
      </c>
      <c r="G39" s="74">
        <f t="shared" ca="1" si="0"/>
        <v>45659.700954861109</v>
      </c>
      <c r="H39" s="26" t="b">
        <v>1</v>
      </c>
    </row>
    <row r="40" spans="1:8" x14ac:dyDescent="0.25">
      <c r="A40">
        <f>VLOOKUP('Start Here'!$B$2,EntityNumber,2,FALSE)</f>
        <v>610002</v>
      </c>
      <c r="B40" s="71">
        <f>YEAR('Start Here'!$B$5)</f>
        <v>2024</v>
      </c>
      <c r="C40" s="77">
        <v>100</v>
      </c>
      <c r="D40" s="71">
        <v>33508</v>
      </c>
      <c r="E40" s="72">
        <f>'Exhibit 4'!C34</f>
        <v>0</v>
      </c>
      <c r="F40" s="73">
        <f t="shared" si="1"/>
        <v>45444</v>
      </c>
      <c r="G40" s="74">
        <f t="shared" ca="1" si="0"/>
        <v>45659.700954861109</v>
      </c>
      <c r="H40" s="26" t="b">
        <v>1</v>
      </c>
    </row>
    <row r="41" spans="1:8" x14ac:dyDescent="0.25">
      <c r="A41">
        <f>VLOOKUP('Start Here'!$B$2,EntityNumber,2,FALSE)</f>
        <v>610002</v>
      </c>
      <c r="B41" s="71">
        <f>YEAR('Start Here'!$B$5)</f>
        <v>2024</v>
      </c>
      <c r="C41" s="77">
        <v>100</v>
      </c>
      <c r="D41" s="71">
        <v>33509</v>
      </c>
      <c r="E41" s="72">
        <f>'Exhibit 4'!C35</f>
        <v>0</v>
      </c>
      <c r="F41" s="73">
        <f t="shared" si="1"/>
        <v>45444</v>
      </c>
      <c r="G41" s="74">
        <f t="shared" ca="1" si="0"/>
        <v>45659.700954861109</v>
      </c>
      <c r="H41" s="26" t="b">
        <v>1</v>
      </c>
    </row>
    <row r="42" spans="1:8" x14ac:dyDescent="0.25">
      <c r="A42">
        <f>VLOOKUP('Start Here'!$B$2,EntityNumber,2,FALSE)</f>
        <v>610002</v>
      </c>
      <c r="B42" s="71">
        <f>YEAR('Start Here'!$B$5)</f>
        <v>2024</v>
      </c>
      <c r="C42" s="77">
        <v>100</v>
      </c>
      <c r="D42" s="71">
        <v>33520</v>
      </c>
      <c r="E42" s="72">
        <f>'Exhibit 4'!C36</f>
        <v>0</v>
      </c>
      <c r="F42" s="73">
        <f t="shared" si="1"/>
        <v>45444</v>
      </c>
      <c r="G42" s="74">
        <f t="shared" ca="1" si="0"/>
        <v>45659.700954861109</v>
      </c>
      <c r="H42" s="26" t="b">
        <v>1</v>
      </c>
    </row>
    <row r="43" spans="1:8" x14ac:dyDescent="0.25">
      <c r="A43">
        <f>VLOOKUP('Start Here'!$B$2,EntityNumber,2,FALSE)</f>
        <v>610002</v>
      </c>
      <c r="B43" s="71">
        <f>YEAR('Start Here'!$B$5)</f>
        <v>2024</v>
      </c>
      <c r="C43" s="77">
        <v>100</v>
      </c>
      <c r="D43" s="71">
        <v>33600</v>
      </c>
      <c r="E43" s="72">
        <f>'Exhibit 4'!C37</f>
        <v>0</v>
      </c>
      <c r="F43" s="73">
        <f t="shared" si="1"/>
        <v>45444</v>
      </c>
      <c r="G43" s="74">
        <f t="shared" ca="1" si="0"/>
        <v>45659.700954861109</v>
      </c>
      <c r="H43" s="26" t="b">
        <v>1</v>
      </c>
    </row>
    <row r="44" spans="1:8" x14ac:dyDescent="0.25">
      <c r="A44">
        <f>VLOOKUP('Start Here'!$B$2,EntityNumber,2,FALSE)</f>
        <v>610002</v>
      </c>
      <c r="B44" s="71">
        <f>YEAR('Start Here'!$B$5)</f>
        <v>2024</v>
      </c>
      <c r="C44" s="77">
        <v>100</v>
      </c>
      <c r="D44" s="71">
        <v>33801</v>
      </c>
      <c r="E44" s="72">
        <f>'Exhibit 4'!C39</f>
        <v>0</v>
      </c>
      <c r="F44" s="73">
        <f t="shared" si="1"/>
        <v>45444</v>
      </c>
      <c r="G44" s="74">
        <f t="shared" ca="1" si="0"/>
        <v>45659.700954861109</v>
      </c>
      <c r="H44" s="26" t="b">
        <v>1</v>
      </c>
    </row>
    <row r="45" spans="1:8" x14ac:dyDescent="0.25">
      <c r="A45">
        <f>VLOOKUP('Start Here'!$B$2,EntityNumber,2,FALSE)</f>
        <v>610002</v>
      </c>
      <c r="B45" s="71">
        <f>YEAR('Start Here'!$B$5)</f>
        <v>2024</v>
      </c>
      <c r="C45" s="77">
        <v>100</v>
      </c>
      <c r="D45" s="71">
        <v>33802</v>
      </c>
      <c r="E45" s="72">
        <f>'Exhibit 4'!C40</f>
        <v>0</v>
      </c>
      <c r="F45" s="73">
        <f t="shared" si="1"/>
        <v>45444</v>
      </c>
      <c r="G45" s="74">
        <f t="shared" ca="1" si="0"/>
        <v>45659.700954861109</v>
      </c>
      <c r="H45" s="26" t="b">
        <v>1</v>
      </c>
    </row>
    <row r="46" spans="1:8" x14ac:dyDescent="0.25">
      <c r="A46">
        <f>VLOOKUP('Start Here'!$B$2,EntityNumber,2,FALSE)</f>
        <v>610002</v>
      </c>
      <c r="B46" s="71">
        <f>YEAR('Start Here'!$B$5)</f>
        <v>2024</v>
      </c>
      <c r="C46" s="77">
        <v>100</v>
      </c>
      <c r="D46" s="71">
        <v>33803</v>
      </c>
      <c r="E46" s="72">
        <f>'Exhibit 4'!C41</f>
        <v>0</v>
      </c>
      <c r="F46" s="73">
        <f t="shared" si="1"/>
        <v>45444</v>
      </c>
      <c r="G46" s="74">
        <f t="shared" ca="1" si="0"/>
        <v>45659.700954861109</v>
      </c>
      <c r="H46" s="26" t="b">
        <v>1</v>
      </c>
    </row>
    <row r="47" spans="1:8" x14ac:dyDescent="0.25">
      <c r="A47">
        <f>VLOOKUP('Start Here'!$B$2,EntityNumber,2,FALSE)</f>
        <v>610002</v>
      </c>
      <c r="B47" s="71">
        <f>YEAR('Start Here'!$B$5)</f>
        <v>2024</v>
      </c>
      <c r="C47" s="77">
        <v>100</v>
      </c>
      <c r="D47" s="71">
        <v>33899</v>
      </c>
      <c r="E47" s="72">
        <f>'Exhibit 4'!C42</f>
        <v>0</v>
      </c>
      <c r="F47" s="73">
        <f t="shared" si="1"/>
        <v>45444</v>
      </c>
      <c r="G47" s="74">
        <f t="shared" ca="1" si="0"/>
        <v>45659.700954861109</v>
      </c>
      <c r="H47" s="26" t="b">
        <v>1</v>
      </c>
    </row>
    <row r="48" spans="1:8" x14ac:dyDescent="0.25">
      <c r="A48">
        <f>VLOOKUP('Start Here'!$B$2,EntityNumber,2,FALSE)</f>
        <v>610002</v>
      </c>
      <c r="B48" s="71">
        <f>YEAR('Start Here'!$B$5)</f>
        <v>2024</v>
      </c>
      <c r="C48" s="77">
        <v>100</v>
      </c>
      <c r="D48" s="71">
        <v>33900</v>
      </c>
      <c r="E48" s="72">
        <f>'Exhibit 4'!C43</f>
        <v>0</v>
      </c>
      <c r="F48" s="73">
        <f t="shared" si="1"/>
        <v>45444</v>
      </c>
      <c r="G48" s="74">
        <f t="shared" ca="1" si="0"/>
        <v>45659.700954861109</v>
      </c>
      <c r="H48" s="26" t="b">
        <v>1</v>
      </c>
    </row>
    <row r="49" spans="1:8" x14ac:dyDescent="0.25">
      <c r="A49">
        <f>VLOOKUP('Start Here'!$B$2,EntityNumber,2,FALSE)</f>
        <v>610002</v>
      </c>
      <c r="B49" s="71">
        <f>YEAR('Start Here'!$B$5)</f>
        <v>2024</v>
      </c>
      <c r="C49" s="77">
        <v>100</v>
      </c>
      <c r="D49" s="71">
        <v>34100</v>
      </c>
      <c r="E49" s="72">
        <f>'Exhibit 4'!C47</f>
        <v>0</v>
      </c>
      <c r="F49" s="73">
        <f t="shared" si="1"/>
        <v>45444</v>
      </c>
      <c r="G49" s="74">
        <f t="shared" ca="1" si="0"/>
        <v>45659.700954861109</v>
      </c>
      <c r="H49" s="26" t="b">
        <v>1</v>
      </c>
    </row>
    <row r="50" spans="1:8" x14ac:dyDescent="0.25">
      <c r="A50">
        <f>VLOOKUP('Start Here'!$B$2,EntityNumber,2,FALSE)</f>
        <v>610002</v>
      </c>
      <c r="B50" s="71">
        <f>YEAR('Start Here'!$B$5)</f>
        <v>2024</v>
      </c>
      <c r="C50" s="77">
        <v>100</v>
      </c>
      <c r="D50" s="71">
        <v>34200</v>
      </c>
      <c r="E50" s="72">
        <f>'Exhibit 4'!C48</f>
        <v>0</v>
      </c>
      <c r="F50" s="73">
        <f t="shared" si="1"/>
        <v>45444</v>
      </c>
      <c r="G50" s="74">
        <f t="shared" ca="1" si="0"/>
        <v>45659.700954861109</v>
      </c>
      <c r="H50" s="26" t="b">
        <v>1</v>
      </c>
    </row>
    <row r="51" spans="1:8" x14ac:dyDescent="0.25">
      <c r="A51">
        <f>VLOOKUP('Start Here'!$B$2,EntityNumber,2,FALSE)</f>
        <v>610002</v>
      </c>
      <c r="B51" s="71">
        <f>YEAR('Start Here'!$B$5)</f>
        <v>2024</v>
      </c>
      <c r="C51" s="77">
        <v>100</v>
      </c>
      <c r="D51" s="71">
        <v>34300</v>
      </c>
      <c r="E51" s="72">
        <f>'Exhibit 4'!C49</f>
        <v>0</v>
      </c>
      <c r="F51" s="73">
        <f t="shared" si="1"/>
        <v>45444</v>
      </c>
      <c r="G51" s="74">
        <f t="shared" ca="1" si="0"/>
        <v>45659.700954861109</v>
      </c>
      <c r="H51" s="26" t="b">
        <v>1</v>
      </c>
    </row>
    <row r="52" spans="1:8" x14ac:dyDescent="0.25">
      <c r="A52">
        <f>VLOOKUP('Start Here'!$B$2,EntityNumber,2,FALSE)</f>
        <v>610002</v>
      </c>
      <c r="B52" s="71">
        <f>YEAR('Start Here'!$B$5)</f>
        <v>2024</v>
      </c>
      <c r="C52" s="77">
        <v>100</v>
      </c>
      <c r="D52" s="71">
        <v>34400</v>
      </c>
      <c r="E52" s="72">
        <f>'Exhibit 4'!C50</f>
        <v>0</v>
      </c>
      <c r="F52" s="73">
        <f t="shared" si="1"/>
        <v>45444</v>
      </c>
      <c r="G52" s="74">
        <f t="shared" ca="1" si="0"/>
        <v>45659.700954861109</v>
      </c>
      <c r="H52" s="26" t="b">
        <v>1</v>
      </c>
    </row>
    <row r="53" spans="1:8" x14ac:dyDescent="0.25">
      <c r="A53">
        <f>VLOOKUP('Start Here'!$B$2,EntityNumber,2,FALSE)</f>
        <v>610002</v>
      </c>
      <c r="B53" s="71">
        <f>YEAR('Start Here'!$B$5)</f>
        <v>2024</v>
      </c>
      <c r="C53" s="77">
        <v>100</v>
      </c>
      <c r="D53" s="71">
        <v>34500</v>
      </c>
      <c r="E53" s="72">
        <f>'Exhibit 4'!C51</f>
        <v>0</v>
      </c>
      <c r="F53" s="73">
        <f t="shared" si="1"/>
        <v>45444</v>
      </c>
      <c r="G53" s="74">
        <f t="shared" ca="1" si="0"/>
        <v>45659.700954861109</v>
      </c>
      <c r="H53" s="26" t="b">
        <v>1</v>
      </c>
    </row>
    <row r="54" spans="1:8" x14ac:dyDescent="0.25">
      <c r="A54">
        <f>VLOOKUP('Start Here'!$B$2,EntityNumber,2,FALSE)</f>
        <v>610002</v>
      </c>
      <c r="B54" s="71">
        <f>YEAR('Start Here'!$B$5)</f>
        <v>2024</v>
      </c>
      <c r="C54" s="77">
        <v>100</v>
      </c>
      <c r="D54" s="71">
        <v>34600</v>
      </c>
      <c r="E54" s="72">
        <f>'Exhibit 4'!C52</f>
        <v>0</v>
      </c>
      <c r="F54" s="73">
        <f t="shared" si="1"/>
        <v>45444</v>
      </c>
      <c r="G54" s="74">
        <f t="shared" ca="1" si="0"/>
        <v>45659.700954861109</v>
      </c>
      <c r="H54" s="26" t="b">
        <v>1</v>
      </c>
    </row>
    <row r="55" spans="1:8" x14ac:dyDescent="0.25">
      <c r="A55">
        <f>VLOOKUP('Start Here'!$B$2,EntityNumber,2,FALSE)</f>
        <v>610002</v>
      </c>
      <c r="B55" s="71">
        <f>YEAR('Start Here'!$B$5)</f>
        <v>2024</v>
      </c>
      <c r="C55" s="77">
        <v>100</v>
      </c>
      <c r="D55" s="71">
        <v>34700</v>
      </c>
      <c r="E55" s="72">
        <f>'Exhibit 4'!C53</f>
        <v>0</v>
      </c>
      <c r="F55" s="73">
        <f t="shared" si="1"/>
        <v>45444</v>
      </c>
      <c r="G55" s="74">
        <f t="shared" ca="1" si="0"/>
        <v>45659.700954861109</v>
      </c>
      <c r="H55" s="26" t="b">
        <v>1</v>
      </c>
    </row>
    <row r="56" spans="1:8" x14ac:dyDescent="0.25">
      <c r="A56">
        <f>VLOOKUP('Start Here'!$B$2,EntityNumber,2,FALSE)</f>
        <v>610002</v>
      </c>
      <c r="B56" s="71">
        <f>YEAR('Start Here'!$B$5)</f>
        <v>2024</v>
      </c>
      <c r="C56" s="77">
        <v>100</v>
      </c>
      <c r="D56" s="71">
        <v>34800</v>
      </c>
      <c r="E56" s="72">
        <f>'Exhibit 4'!C54</f>
        <v>0</v>
      </c>
      <c r="F56" s="73">
        <f t="shared" si="1"/>
        <v>45444</v>
      </c>
      <c r="G56" s="74">
        <f t="shared" ca="1" si="0"/>
        <v>45659.700954861109</v>
      </c>
      <c r="H56" s="26" t="b">
        <v>1</v>
      </c>
    </row>
    <row r="57" spans="1:8" x14ac:dyDescent="0.25">
      <c r="A57">
        <f>VLOOKUP('Start Here'!$B$2,EntityNumber,2,FALSE)</f>
        <v>610002</v>
      </c>
      <c r="B57" s="71">
        <f>YEAR('Start Here'!$B$5)</f>
        <v>2024</v>
      </c>
      <c r="C57" s="77">
        <v>100</v>
      </c>
      <c r="D57" s="71">
        <v>34900</v>
      </c>
      <c r="E57" s="72">
        <f>'Exhibit 4'!C55</f>
        <v>0</v>
      </c>
      <c r="F57" s="73">
        <f t="shared" si="1"/>
        <v>45444</v>
      </c>
      <c r="G57" s="74">
        <f t="shared" ca="1" si="0"/>
        <v>45659.700954861109</v>
      </c>
      <c r="H57" s="26" t="b">
        <v>1</v>
      </c>
    </row>
    <row r="58" spans="1:8" x14ac:dyDescent="0.25">
      <c r="A58">
        <f>VLOOKUP('Start Here'!$B$2,EntityNumber,2,FALSE)</f>
        <v>610002</v>
      </c>
      <c r="B58" s="71">
        <f>YEAR('Start Here'!$B$5)</f>
        <v>2024</v>
      </c>
      <c r="C58" s="77">
        <v>100</v>
      </c>
      <c r="D58" s="71">
        <v>35100</v>
      </c>
      <c r="E58" s="72">
        <f>'Exhibit 4'!C59</f>
        <v>0</v>
      </c>
      <c r="F58" s="73">
        <f t="shared" si="1"/>
        <v>45444</v>
      </c>
      <c r="G58" s="74">
        <f t="shared" ca="1" si="0"/>
        <v>45659.700954861109</v>
      </c>
      <c r="H58" s="26" t="b">
        <v>1</v>
      </c>
    </row>
    <row r="59" spans="1:8" x14ac:dyDescent="0.25">
      <c r="A59">
        <f>VLOOKUP('Start Here'!$B$2,EntityNumber,2,FALSE)</f>
        <v>610002</v>
      </c>
      <c r="B59" s="71">
        <f>YEAR('Start Here'!$B$5)</f>
        <v>2024</v>
      </c>
      <c r="C59" s="77">
        <v>100</v>
      </c>
      <c r="D59" s="71">
        <v>35200</v>
      </c>
      <c r="E59" s="72">
        <f>'Exhibit 4'!C60</f>
        <v>0</v>
      </c>
      <c r="F59" s="73">
        <f t="shared" si="1"/>
        <v>45444</v>
      </c>
      <c r="G59" s="74">
        <f t="shared" ca="1" si="0"/>
        <v>45659.700954861109</v>
      </c>
      <c r="H59" s="26" t="b">
        <v>1</v>
      </c>
    </row>
    <row r="60" spans="1:8" x14ac:dyDescent="0.25">
      <c r="A60">
        <f>VLOOKUP('Start Here'!$B$2,EntityNumber,2,FALSE)</f>
        <v>610002</v>
      </c>
      <c r="B60" s="71">
        <f>YEAR('Start Here'!$B$5)</f>
        <v>2024</v>
      </c>
      <c r="C60" s="77">
        <v>100</v>
      </c>
      <c r="D60" s="71">
        <v>35300</v>
      </c>
      <c r="E60" s="72">
        <f>'Exhibit 4'!C61</f>
        <v>0</v>
      </c>
      <c r="F60" s="73">
        <f t="shared" si="1"/>
        <v>45444</v>
      </c>
      <c r="G60" s="74">
        <f t="shared" ca="1" si="0"/>
        <v>45659.700954861109</v>
      </c>
      <c r="H60" s="26" t="b">
        <v>1</v>
      </c>
    </row>
    <row r="61" spans="1:8" x14ac:dyDescent="0.25">
      <c r="A61">
        <f>VLOOKUP('Start Here'!$B$2,EntityNumber,2,FALSE)</f>
        <v>610002</v>
      </c>
      <c r="B61" s="71">
        <f>YEAR('Start Here'!$B$5)</f>
        <v>2024</v>
      </c>
      <c r="C61" s="77">
        <v>100</v>
      </c>
      <c r="D61" s="71">
        <v>35400</v>
      </c>
      <c r="E61" s="72">
        <f>'Exhibit 4'!C62</f>
        <v>0</v>
      </c>
      <c r="F61" s="73">
        <f t="shared" si="1"/>
        <v>45444</v>
      </c>
      <c r="G61" s="74">
        <f t="shared" ca="1" si="0"/>
        <v>45659.700954861109</v>
      </c>
      <c r="H61" s="26" t="b">
        <v>1</v>
      </c>
    </row>
    <row r="62" spans="1:8" x14ac:dyDescent="0.25">
      <c r="A62">
        <f>VLOOKUP('Start Here'!$B$2,EntityNumber,2,FALSE)</f>
        <v>610002</v>
      </c>
      <c r="B62" s="71">
        <f>YEAR('Start Here'!$B$5)</f>
        <v>2024</v>
      </c>
      <c r="C62" s="77">
        <v>100</v>
      </c>
      <c r="D62" s="71">
        <v>35900</v>
      </c>
      <c r="E62" s="72">
        <f>'Exhibit 4'!C63</f>
        <v>0</v>
      </c>
      <c r="F62" s="73">
        <f t="shared" si="1"/>
        <v>45444</v>
      </c>
      <c r="G62" s="74">
        <f t="shared" ca="1" si="0"/>
        <v>45659.700954861109</v>
      </c>
      <c r="H62" s="26" t="b">
        <v>1</v>
      </c>
    </row>
    <row r="63" spans="1:8" x14ac:dyDescent="0.25">
      <c r="A63">
        <f>VLOOKUP('Start Here'!$B$2,EntityNumber,2,FALSE)</f>
        <v>610002</v>
      </c>
      <c r="B63" s="71">
        <f>YEAR('Start Here'!$B$5)</f>
        <v>2024</v>
      </c>
      <c r="C63" s="77">
        <v>100</v>
      </c>
      <c r="D63" s="71">
        <v>36100</v>
      </c>
      <c r="E63" s="72">
        <f>'Exhibit 4'!C67</f>
        <v>0</v>
      </c>
      <c r="F63" s="73">
        <f t="shared" si="1"/>
        <v>45444</v>
      </c>
      <c r="G63" s="74">
        <f t="shared" ca="1" si="0"/>
        <v>45659.700954861109</v>
      </c>
      <c r="H63" s="26" t="b">
        <v>1</v>
      </c>
    </row>
    <row r="64" spans="1:8" x14ac:dyDescent="0.25">
      <c r="A64">
        <f>VLOOKUP('Start Here'!$B$2,EntityNumber,2,FALSE)</f>
        <v>610002</v>
      </c>
      <c r="B64" s="71">
        <f>YEAR('Start Here'!$B$5)</f>
        <v>2024</v>
      </c>
      <c r="C64" s="77">
        <v>100</v>
      </c>
      <c r="D64" s="71">
        <v>36200</v>
      </c>
      <c r="E64" s="72">
        <f>'Exhibit 4'!C68</f>
        <v>0</v>
      </c>
      <c r="F64" s="73">
        <f t="shared" si="1"/>
        <v>45444</v>
      </c>
      <c r="G64" s="74">
        <f t="shared" ca="1" si="0"/>
        <v>45659.700954861109</v>
      </c>
      <c r="H64" s="26" t="b">
        <v>1</v>
      </c>
    </row>
    <row r="65" spans="1:8" x14ac:dyDescent="0.25">
      <c r="A65">
        <f>VLOOKUP('Start Here'!$B$2,EntityNumber,2,FALSE)</f>
        <v>610002</v>
      </c>
      <c r="B65" s="71">
        <f>YEAR('Start Here'!$B$5)</f>
        <v>2024</v>
      </c>
      <c r="C65" s="77">
        <v>100</v>
      </c>
      <c r="D65" s="71">
        <v>36300</v>
      </c>
      <c r="E65" s="72">
        <f>'Exhibit 4'!C69</f>
        <v>0</v>
      </c>
      <c r="F65" s="73">
        <f t="shared" si="1"/>
        <v>45444</v>
      </c>
      <c r="G65" s="74">
        <f t="shared" ca="1" si="0"/>
        <v>45659.700954861109</v>
      </c>
      <c r="H65" s="26" t="b">
        <v>1</v>
      </c>
    </row>
    <row r="66" spans="1:8" x14ac:dyDescent="0.25">
      <c r="A66">
        <f>VLOOKUP('Start Here'!$B$2,EntityNumber,2,FALSE)</f>
        <v>610002</v>
      </c>
      <c r="B66" s="71">
        <f>YEAR('Start Here'!$B$5)</f>
        <v>2024</v>
      </c>
      <c r="C66" s="77">
        <v>100</v>
      </c>
      <c r="D66" s="71">
        <v>36400</v>
      </c>
      <c r="E66" s="72">
        <f>'Exhibit 4'!C70</f>
        <v>0</v>
      </c>
      <c r="F66" s="73">
        <f t="shared" si="1"/>
        <v>45444</v>
      </c>
      <c r="G66" s="74">
        <f t="shared" ca="1" si="0"/>
        <v>45659.700954861109</v>
      </c>
      <c r="H66" s="26" t="b">
        <v>1</v>
      </c>
    </row>
    <row r="67" spans="1:8" x14ac:dyDescent="0.25">
      <c r="A67">
        <f>VLOOKUP('Start Here'!$B$2,EntityNumber,2,FALSE)</f>
        <v>610002</v>
      </c>
      <c r="B67" s="71">
        <f>YEAR('Start Here'!$B$5)</f>
        <v>2024</v>
      </c>
      <c r="C67" s="77">
        <v>100</v>
      </c>
      <c r="D67" s="71">
        <v>36700</v>
      </c>
      <c r="E67" s="72">
        <f>'Exhibit 4'!C71</f>
        <v>0</v>
      </c>
      <c r="F67" s="73">
        <f t="shared" si="1"/>
        <v>45444</v>
      </c>
      <c r="G67" s="74">
        <f t="shared" ca="1" si="0"/>
        <v>45659.700954861109</v>
      </c>
      <c r="H67" s="26" t="b">
        <v>1</v>
      </c>
    </row>
    <row r="68" spans="1:8" x14ac:dyDescent="0.25">
      <c r="A68">
        <f>VLOOKUP('Start Here'!$B$2,EntityNumber,2,FALSE)</f>
        <v>610002</v>
      </c>
      <c r="B68" s="71">
        <f>YEAR('Start Here'!$B$5)</f>
        <v>2024</v>
      </c>
      <c r="C68" s="77">
        <v>100</v>
      </c>
      <c r="D68" s="71">
        <v>36800</v>
      </c>
      <c r="E68" s="72">
        <f>'Exhibit 4'!C72</f>
        <v>0</v>
      </c>
      <c r="F68" s="73">
        <f t="shared" ref="F68:F131" si="2">$F$2</f>
        <v>45444</v>
      </c>
      <c r="G68" s="74">
        <f t="shared" ref="G68:G133" ca="1" si="3">NOW()</f>
        <v>45659.700954861109</v>
      </c>
      <c r="H68" s="26" t="b">
        <v>1</v>
      </c>
    </row>
    <row r="69" spans="1:8" x14ac:dyDescent="0.25">
      <c r="A69">
        <f>VLOOKUP('Start Here'!$B$2,EntityNumber,2,FALSE)</f>
        <v>610002</v>
      </c>
      <c r="B69" s="71">
        <f>YEAR('Start Here'!$B$5)</f>
        <v>2024</v>
      </c>
      <c r="C69" s="77">
        <v>100</v>
      </c>
      <c r="D69" s="71">
        <v>36900</v>
      </c>
      <c r="E69" s="72">
        <f>'Exhibit 4'!C73</f>
        <v>0</v>
      </c>
      <c r="F69" s="73">
        <f t="shared" si="2"/>
        <v>45444</v>
      </c>
      <c r="G69" s="74">
        <f t="shared" ca="1" si="3"/>
        <v>45659.700954861109</v>
      </c>
      <c r="H69" s="26" t="b">
        <v>1</v>
      </c>
    </row>
    <row r="70" spans="1:8" x14ac:dyDescent="0.25">
      <c r="A70">
        <f>VLOOKUP('Start Here'!$B$2,EntityNumber,2,FALSE)</f>
        <v>610002</v>
      </c>
      <c r="B70" s="71">
        <f>YEAR('Start Here'!$B$5)</f>
        <v>2024</v>
      </c>
      <c r="C70" s="77">
        <v>100</v>
      </c>
      <c r="D70" s="71">
        <v>41100</v>
      </c>
      <c r="E70" s="72">
        <f>'Exhibit 4'!C79</f>
        <v>0</v>
      </c>
      <c r="F70" s="73">
        <f t="shared" si="2"/>
        <v>45444</v>
      </c>
      <c r="G70" s="74">
        <f t="shared" ca="1" si="3"/>
        <v>45659.700954861109</v>
      </c>
      <c r="H70" s="26" t="b">
        <v>1</v>
      </c>
    </row>
    <row r="71" spans="1:8" x14ac:dyDescent="0.25">
      <c r="A71">
        <f>VLOOKUP('Start Here'!$B$2,EntityNumber,2,FALSE)</f>
        <v>610002</v>
      </c>
      <c r="B71" s="71">
        <f>YEAR('Start Here'!$B$5)</f>
        <v>2024</v>
      </c>
      <c r="C71" s="77">
        <v>100</v>
      </c>
      <c r="D71" s="71">
        <v>41200</v>
      </c>
      <c r="E71" s="72">
        <f>'Exhibit 4'!C80</f>
        <v>0</v>
      </c>
      <c r="F71" s="73">
        <f t="shared" si="2"/>
        <v>45444</v>
      </c>
      <c r="G71" s="74">
        <f t="shared" ca="1" si="3"/>
        <v>45659.700954861109</v>
      </c>
      <c r="H71" s="26" t="b">
        <v>1</v>
      </c>
    </row>
    <row r="72" spans="1:8" x14ac:dyDescent="0.25">
      <c r="A72">
        <f>VLOOKUP('Start Here'!$B$2,EntityNumber,2,FALSE)</f>
        <v>610002</v>
      </c>
      <c r="B72" s="71">
        <f>YEAR('Start Here'!$B$5)</f>
        <v>2024</v>
      </c>
      <c r="C72" s="77">
        <v>100</v>
      </c>
      <c r="D72" s="71">
        <v>41300</v>
      </c>
      <c r="E72" s="72">
        <f>'Exhibit 4'!C81</f>
        <v>0</v>
      </c>
      <c r="F72" s="73">
        <f t="shared" si="2"/>
        <v>45444</v>
      </c>
      <c r="G72" s="74">
        <f t="shared" ca="1" si="3"/>
        <v>45659.700954861109</v>
      </c>
      <c r="H72" s="26" t="b">
        <v>1</v>
      </c>
    </row>
    <row r="73" spans="1:8" x14ac:dyDescent="0.25">
      <c r="A73">
        <f>VLOOKUP('Start Here'!$B$2,EntityNumber,2,FALSE)</f>
        <v>610002</v>
      </c>
      <c r="B73" s="71">
        <f>YEAR('Start Here'!$B$5)</f>
        <v>2024</v>
      </c>
      <c r="C73" s="77">
        <v>100</v>
      </c>
      <c r="D73" s="71">
        <v>41400</v>
      </c>
      <c r="E73" s="72">
        <f>'Exhibit 4'!C82</f>
        <v>0</v>
      </c>
      <c r="F73" s="73">
        <f t="shared" si="2"/>
        <v>45444</v>
      </c>
      <c r="G73" s="74">
        <f t="shared" ca="1" si="3"/>
        <v>45659.700954861109</v>
      </c>
      <c r="H73" s="26" t="b">
        <v>1</v>
      </c>
    </row>
    <row r="74" spans="1:8" x14ac:dyDescent="0.25">
      <c r="A74">
        <f>VLOOKUP('Start Here'!$B$2,EntityNumber,2,FALSE)</f>
        <v>610002</v>
      </c>
      <c r="B74" s="71">
        <f>YEAR('Start Here'!$B$5)</f>
        <v>2024</v>
      </c>
      <c r="C74" s="77">
        <v>100</v>
      </c>
      <c r="D74" s="71">
        <v>41900</v>
      </c>
      <c r="E74" s="72">
        <f>'Exhibit 4'!C83</f>
        <v>0</v>
      </c>
      <c r="F74" s="73">
        <f t="shared" si="2"/>
        <v>45444</v>
      </c>
      <c r="G74" s="74">
        <f t="shared" ca="1" si="3"/>
        <v>45659.700954861109</v>
      </c>
      <c r="H74" s="26" t="b">
        <v>1</v>
      </c>
    </row>
    <row r="75" spans="1:8" x14ac:dyDescent="0.25">
      <c r="A75">
        <f>VLOOKUP('Start Here'!$B$2,EntityNumber,2,FALSE)</f>
        <v>610002</v>
      </c>
      <c r="B75" s="71">
        <f>YEAR('Start Here'!$B$5)</f>
        <v>2024</v>
      </c>
      <c r="C75" s="77">
        <v>100</v>
      </c>
      <c r="D75" s="71">
        <v>42100</v>
      </c>
      <c r="E75" s="72">
        <f>'Exhibit 4'!C87</f>
        <v>0</v>
      </c>
      <c r="F75" s="73">
        <f t="shared" si="2"/>
        <v>45444</v>
      </c>
      <c r="G75" s="74">
        <f t="shared" ca="1" si="3"/>
        <v>45659.700954861109</v>
      </c>
      <c r="H75" s="26" t="b">
        <v>1</v>
      </c>
    </row>
    <row r="76" spans="1:8" x14ac:dyDescent="0.25">
      <c r="A76">
        <f>VLOOKUP('Start Here'!$B$2,EntityNumber,2,FALSE)</f>
        <v>610002</v>
      </c>
      <c r="B76" s="71">
        <f>YEAR('Start Here'!$B$5)</f>
        <v>2024</v>
      </c>
      <c r="C76" s="77">
        <v>100</v>
      </c>
      <c r="D76" s="71">
        <v>42200</v>
      </c>
      <c r="E76" s="72">
        <f>'Exhibit 4'!C88</f>
        <v>0</v>
      </c>
      <c r="F76" s="73">
        <f t="shared" si="2"/>
        <v>45444</v>
      </c>
      <c r="G76" s="74">
        <f t="shared" ca="1" si="3"/>
        <v>45659.700954861109</v>
      </c>
      <c r="H76" s="26" t="b">
        <v>1</v>
      </c>
    </row>
    <row r="77" spans="1:8" x14ac:dyDescent="0.25">
      <c r="A77">
        <f>VLOOKUP('Start Here'!$B$2,EntityNumber,2,FALSE)</f>
        <v>610002</v>
      </c>
      <c r="B77" s="71">
        <f>YEAR('Start Here'!$B$5)</f>
        <v>2024</v>
      </c>
      <c r="C77" s="77">
        <v>100</v>
      </c>
      <c r="D77" s="71">
        <v>42300</v>
      </c>
      <c r="E77" s="72">
        <f>'Exhibit 4'!C89</f>
        <v>0</v>
      </c>
      <c r="F77" s="73">
        <f t="shared" si="2"/>
        <v>45444</v>
      </c>
      <c r="G77" s="74">
        <f t="shared" ca="1" si="3"/>
        <v>45659.700954861109</v>
      </c>
      <c r="H77" s="26" t="b">
        <v>1</v>
      </c>
    </row>
    <row r="78" spans="1:8" x14ac:dyDescent="0.25">
      <c r="A78">
        <f>VLOOKUP('Start Here'!$B$2,EntityNumber,2,FALSE)</f>
        <v>610002</v>
      </c>
      <c r="B78" s="71">
        <f>YEAR('Start Here'!$B$5)</f>
        <v>2024</v>
      </c>
      <c r="C78" s="77">
        <v>100</v>
      </c>
      <c r="D78" s="71">
        <v>42900</v>
      </c>
      <c r="E78" s="72">
        <f>'Exhibit 4'!C90</f>
        <v>0</v>
      </c>
      <c r="F78" s="73">
        <f t="shared" si="2"/>
        <v>45444</v>
      </c>
      <c r="G78" s="74">
        <f t="shared" ca="1" si="3"/>
        <v>45659.700954861109</v>
      </c>
      <c r="H78" s="26" t="b">
        <v>1</v>
      </c>
    </row>
    <row r="79" spans="1:8" x14ac:dyDescent="0.25">
      <c r="A79">
        <f>VLOOKUP('Start Here'!$B$2,EntityNumber,2,FALSE)</f>
        <v>610002</v>
      </c>
      <c r="B79" s="71">
        <f>YEAR('Start Here'!$B$5)</f>
        <v>2024</v>
      </c>
      <c r="C79" s="77">
        <v>100</v>
      </c>
      <c r="D79" s="71">
        <v>43100</v>
      </c>
      <c r="E79" s="72">
        <f>'Exhibit 4'!C94</f>
        <v>0</v>
      </c>
      <c r="F79" s="73">
        <f t="shared" si="2"/>
        <v>45444</v>
      </c>
      <c r="G79" s="74">
        <f t="shared" ca="1" si="3"/>
        <v>45659.700954861109</v>
      </c>
      <c r="H79" s="26" t="b">
        <v>1</v>
      </c>
    </row>
    <row r="80" spans="1:8" x14ac:dyDescent="0.25">
      <c r="A80">
        <f>VLOOKUP('Start Here'!$B$2,EntityNumber,2,FALSE)</f>
        <v>610002</v>
      </c>
      <c r="B80" s="71">
        <f>YEAR('Start Here'!$B$5)</f>
        <v>2024</v>
      </c>
      <c r="C80" s="77">
        <v>100</v>
      </c>
      <c r="D80" s="71">
        <v>43200</v>
      </c>
      <c r="E80" s="72">
        <f>'Exhibit 4'!C95</f>
        <v>0</v>
      </c>
      <c r="F80" s="73">
        <f t="shared" si="2"/>
        <v>45444</v>
      </c>
      <c r="G80" s="74">
        <f t="shared" ca="1" si="3"/>
        <v>45659.700954861109</v>
      </c>
      <c r="H80" s="26" t="b">
        <v>1</v>
      </c>
    </row>
    <row r="81" spans="1:8" x14ac:dyDescent="0.25">
      <c r="A81">
        <f>VLOOKUP('Start Here'!$B$2,EntityNumber,2,FALSE)</f>
        <v>610002</v>
      </c>
      <c r="B81" s="71">
        <f>YEAR('Start Here'!$B$5)</f>
        <v>2024</v>
      </c>
      <c r="C81" s="77">
        <v>100</v>
      </c>
      <c r="D81" s="71">
        <v>43300</v>
      </c>
      <c r="E81" s="72">
        <f>'Exhibit 4'!C96</f>
        <v>0</v>
      </c>
      <c r="F81" s="73">
        <f t="shared" si="2"/>
        <v>45444</v>
      </c>
      <c r="G81" s="74">
        <f t="shared" ca="1" si="3"/>
        <v>45659.700954861109</v>
      </c>
      <c r="H81" s="26" t="b">
        <v>1</v>
      </c>
    </row>
    <row r="82" spans="1:8" x14ac:dyDescent="0.25">
      <c r="A82">
        <f>VLOOKUP('Start Here'!$B$2,EntityNumber,2,FALSE)</f>
        <v>610002</v>
      </c>
      <c r="B82" s="71">
        <f>YEAR('Start Here'!$B$5)</f>
        <v>2024</v>
      </c>
      <c r="C82" s="77">
        <v>100</v>
      </c>
      <c r="D82" s="71">
        <v>43400</v>
      </c>
      <c r="E82" s="72">
        <f>'Exhibit 4'!C97</f>
        <v>0</v>
      </c>
      <c r="F82" s="73">
        <f t="shared" si="2"/>
        <v>45444</v>
      </c>
      <c r="G82" s="74">
        <f t="shared" ca="1" si="3"/>
        <v>45659.700954861109</v>
      </c>
      <c r="H82" s="26" t="b">
        <v>1</v>
      </c>
    </row>
    <row r="83" spans="1:8" x14ac:dyDescent="0.25">
      <c r="A83">
        <f>VLOOKUP('Start Here'!$B$2,EntityNumber,2,FALSE)</f>
        <v>610002</v>
      </c>
      <c r="B83" s="71">
        <f>YEAR('Start Here'!$B$5)</f>
        <v>2024</v>
      </c>
      <c r="C83" s="77">
        <v>100</v>
      </c>
      <c r="D83" s="71">
        <v>43500</v>
      </c>
      <c r="E83" s="72">
        <f>'Exhibit 4'!C98</f>
        <v>0</v>
      </c>
      <c r="F83" s="73">
        <f t="shared" si="2"/>
        <v>45444</v>
      </c>
      <c r="G83" s="74">
        <f t="shared" ca="1" si="3"/>
        <v>45659.700954861109</v>
      </c>
      <c r="H83" s="26" t="b">
        <v>1</v>
      </c>
    </row>
    <row r="84" spans="1:8" x14ac:dyDescent="0.25">
      <c r="A84">
        <f>VLOOKUP('Start Here'!$B$2,EntityNumber,2,FALSE)</f>
        <v>610002</v>
      </c>
      <c r="B84" s="71">
        <f>YEAR('Start Here'!$B$5)</f>
        <v>2024</v>
      </c>
      <c r="C84" s="77">
        <v>100</v>
      </c>
      <c r="D84" s="71">
        <v>43600</v>
      </c>
      <c r="E84" s="72">
        <f>'Exhibit 4'!C99</f>
        <v>0</v>
      </c>
      <c r="F84" s="73">
        <f t="shared" si="2"/>
        <v>45444</v>
      </c>
      <c r="G84" s="74">
        <f t="shared" ca="1" si="3"/>
        <v>45659.700954861109</v>
      </c>
      <c r="H84" s="26" t="b">
        <v>1</v>
      </c>
    </row>
    <row r="85" spans="1:8" x14ac:dyDescent="0.25">
      <c r="A85">
        <f>VLOOKUP('Start Here'!$B$2,EntityNumber,2,FALSE)</f>
        <v>610002</v>
      </c>
      <c r="B85" s="71">
        <f>YEAR('Start Here'!$B$5)</f>
        <v>2024</v>
      </c>
      <c r="C85" s="77">
        <v>100</v>
      </c>
      <c r="D85" s="71">
        <v>43700</v>
      </c>
      <c r="E85" s="72">
        <f>'Exhibit 4'!C100</f>
        <v>0</v>
      </c>
      <c r="F85" s="73">
        <f t="shared" si="2"/>
        <v>45444</v>
      </c>
      <c r="G85" s="74">
        <f t="shared" ca="1" si="3"/>
        <v>45659.700954861109</v>
      </c>
      <c r="H85" s="26" t="b">
        <v>1</v>
      </c>
    </row>
    <row r="86" spans="1:8" x14ac:dyDescent="0.25">
      <c r="A86">
        <f>VLOOKUP('Start Here'!$B$2,EntityNumber,2,FALSE)</f>
        <v>610002</v>
      </c>
      <c r="B86" s="71">
        <f>YEAR('Start Here'!$B$5)</f>
        <v>2024</v>
      </c>
      <c r="C86" s="77">
        <v>100</v>
      </c>
      <c r="D86" s="71">
        <v>43800</v>
      </c>
      <c r="E86" s="72">
        <f>'Exhibit 4'!C101</f>
        <v>0</v>
      </c>
      <c r="F86" s="73">
        <f t="shared" si="2"/>
        <v>45444</v>
      </c>
      <c r="G86" s="74">
        <f t="shared" ca="1" si="3"/>
        <v>45659.700954861109</v>
      </c>
      <c r="H86" s="26" t="b">
        <v>1</v>
      </c>
    </row>
    <row r="87" spans="1:8" x14ac:dyDescent="0.25">
      <c r="A87">
        <f>VLOOKUP('Start Here'!$B$2,EntityNumber,2,FALSE)</f>
        <v>610002</v>
      </c>
      <c r="B87" s="71">
        <f>YEAR('Start Here'!$B$5)</f>
        <v>2024</v>
      </c>
      <c r="C87" s="77">
        <v>100</v>
      </c>
      <c r="D87" s="71">
        <v>43900</v>
      </c>
      <c r="E87" s="72">
        <f>'Exhibit 4'!C102</f>
        <v>0</v>
      </c>
      <c r="F87" s="73">
        <f t="shared" si="2"/>
        <v>45444</v>
      </c>
      <c r="G87" s="74">
        <f t="shared" ca="1" si="3"/>
        <v>45659.700954861109</v>
      </c>
      <c r="H87" s="26" t="b">
        <v>1</v>
      </c>
    </row>
    <row r="88" spans="1:8" x14ac:dyDescent="0.25">
      <c r="A88">
        <f>VLOOKUP('Start Here'!$B$2,EntityNumber,2,FALSE)</f>
        <v>610002</v>
      </c>
      <c r="B88" s="71">
        <f>YEAR('Start Here'!$B$5)</f>
        <v>2024</v>
      </c>
      <c r="C88" s="77">
        <v>100</v>
      </c>
      <c r="D88" s="71">
        <v>44100</v>
      </c>
      <c r="E88" s="72">
        <f>'Exhibit 4'!C106</f>
        <v>0</v>
      </c>
      <c r="F88" s="73">
        <f t="shared" si="2"/>
        <v>45444</v>
      </c>
      <c r="G88" s="74">
        <f t="shared" ca="1" si="3"/>
        <v>45659.700954861109</v>
      </c>
      <c r="H88" s="26" t="b">
        <v>1</v>
      </c>
    </row>
    <row r="89" spans="1:8" x14ac:dyDescent="0.25">
      <c r="A89">
        <f>VLOOKUP('Start Here'!$B$2,EntityNumber,2,FALSE)</f>
        <v>610002</v>
      </c>
      <c r="B89" s="71">
        <f>YEAR('Start Here'!$B$5)</f>
        <v>2024</v>
      </c>
      <c r="C89" s="77">
        <v>100</v>
      </c>
      <c r="D89" s="71">
        <v>44200</v>
      </c>
      <c r="E89" s="72">
        <f>'Exhibit 4'!C107</f>
        <v>0</v>
      </c>
      <c r="F89" s="73">
        <f t="shared" si="2"/>
        <v>45444</v>
      </c>
      <c r="G89" s="74">
        <f t="shared" ca="1" si="3"/>
        <v>45659.700954861109</v>
      </c>
      <c r="H89" s="26" t="b">
        <v>1</v>
      </c>
    </row>
    <row r="90" spans="1:8" x14ac:dyDescent="0.25">
      <c r="A90">
        <f>VLOOKUP('Start Here'!$B$2,EntityNumber,2,FALSE)</f>
        <v>610002</v>
      </c>
      <c r="B90" s="71">
        <f>YEAR('Start Here'!$B$5)</f>
        <v>2024</v>
      </c>
      <c r="C90" s="77">
        <v>100</v>
      </c>
      <c r="D90" s="71">
        <v>44300</v>
      </c>
      <c r="E90" s="72">
        <f>'Exhibit 4'!C108</f>
        <v>0</v>
      </c>
      <c r="F90" s="73">
        <f t="shared" si="2"/>
        <v>45444</v>
      </c>
      <c r="G90" s="74">
        <f t="shared" ca="1" si="3"/>
        <v>45659.700954861109</v>
      </c>
      <c r="H90" s="26" t="b">
        <v>1</v>
      </c>
    </row>
    <row r="91" spans="1:8" x14ac:dyDescent="0.25">
      <c r="A91">
        <f>VLOOKUP('Start Here'!$B$2,EntityNumber,2,FALSE)</f>
        <v>610002</v>
      </c>
      <c r="B91" s="71">
        <f>YEAR('Start Here'!$B$5)</f>
        <v>2024</v>
      </c>
      <c r="C91" s="77">
        <v>100</v>
      </c>
      <c r="D91" s="71">
        <v>44400</v>
      </c>
      <c r="E91" s="72">
        <f>'Exhibit 4'!C109</f>
        <v>0</v>
      </c>
      <c r="F91" s="73">
        <f t="shared" si="2"/>
        <v>45444</v>
      </c>
      <c r="G91" s="74">
        <f t="shared" ca="1" si="3"/>
        <v>45659.700954861109</v>
      </c>
      <c r="H91" s="26" t="b">
        <v>1</v>
      </c>
    </row>
    <row r="92" spans="1:8" x14ac:dyDescent="0.25">
      <c r="A92">
        <f>VLOOKUP('Start Here'!$B$2,EntityNumber,2,FALSE)</f>
        <v>610002</v>
      </c>
      <c r="B92" s="71">
        <f>YEAR('Start Here'!$B$5)</f>
        <v>2024</v>
      </c>
      <c r="C92" s="77">
        <v>100</v>
      </c>
      <c r="D92" s="71">
        <v>44500</v>
      </c>
      <c r="E92" s="72">
        <f>'Exhibit 4'!C110</f>
        <v>0</v>
      </c>
      <c r="F92" s="73">
        <f t="shared" si="2"/>
        <v>45444</v>
      </c>
      <c r="G92" s="74">
        <f t="shared" ca="1" si="3"/>
        <v>45659.700954861109</v>
      </c>
      <c r="H92" s="26" t="b">
        <v>1</v>
      </c>
    </row>
    <row r="93" spans="1:8" x14ac:dyDescent="0.25">
      <c r="A93">
        <f>VLOOKUP('Start Here'!$B$2,EntityNumber,2,FALSE)</f>
        <v>610002</v>
      </c>
      <c r="B93" s="71">
        <f>YEAR('Start Here'!$B$5)</f>
        <v>2024</v>
      </c>
      <c r="C93" s="77">
        <v>100</v>
      </c>
      <c r="D93" s="71">
        <v>44600</v>
      </c>
      <c r="E93" s="72">
        <f>'Exhibit 4'!C111</f>
        <v>0</v>
      </c>
      <c r="F93" s="73">
        <f t="shared" si="2"/>
        <v>45444</v>
      </c>
      <c r="G93" s="74">
        <f t="shared" ca="1" si="3"/>
        <v>45659.700954861109</v>
      </c>
      <c r="H93" s="26" t="b">
        <v>1</v>
      </c>
    </row>
    <row r="94" spans="1:8" x14ac:dyDescent="0.25">
      <c r="A94">
        <f>VLOOKUP('Start Here'!$B$2,EntityNumber,2,FALSE)</f>
        <v>610002</v>
      </c>
      <c r="B94" s="71">
        <f>YEAR('Start Here'!$B$5)</f>
        <v>2024</v>
      </c>
      <c r="C94" s="77">
        <v>100</v>
      </c>
      <c r="D94" s="71">
        <v>44700</v>
      </c>
      <c r="E94" s="72">
        <f>'Exhibit 4'!C112</f>
        <v>0</v>
      </c>
      <c r="F94" s="73">
        <f t="shared" si="2"/>
        <v>45444</v>
      </c>
      <c r="G94" s="74">
        <f t="shared" ca="1" si="3"/>
        <v>45659.700954861109</v>
      </c>
      <c r="H94" s="26" t="b">
        <v>1</v>
      </c>
    </row>
    <row r="95" spans="1:8" x14ac:dyDescent="0.25">
      <c r="A95">
        <f>VLOOKUP('Start Here'!$B$2,EntityNumber,2,FALSE)</f>
        <v>610002</v>
      </c>
      <c r="B95" s="71">
        <f>YEAR('Start Here'!$B$5)</f>
        <v>2024</v>
      </c>
      <c r="C95" s="77">
        <v>100</v>
      </c>
      <c r="D95" s="71">
        <v>44900</v>
      </c>
      <c r="E95" s="72">
        <f>'Exhibit 4'!C113</f>
        <v>0</v>
      </c>
      <c r="F95" s="73">
        <f t="shared" si="2"/>
        <v>45444</v>
      </c>
      <c r="G95" s="74">
        <f t="shared" ca="1" si="3"/>
        <v>45659.700954861109</v>
      </c>
      <c r="H95" s="26" t="b">
        <v>1</v>
      </c>
    </row>
    <row r="96" spans="1:8" x14ac:dyDescent="0.25">
      <c r="A96">
        <f>VLOOKUP('Start Here'!$B$2,EntityNumber,2,FALSE)</f>
        <v>610002</v>
      </c>
      <c r="B96" s="71">
        <f>YEAR('Start Here'!$B$5)</f>
        <v>2024</v>
      </c>
      <c r="C96" s="77">
        <v>100</v>
      </c>
      <c r="D96" s="71">
        <v>45100</v>
      </c>
      <c r="E96" s="72">
        <f>'Exhibit 4'!C117</f>
        <v>0</v>
      </c>
      <c r="F96" s="73">
        <f t="shared" si="2"/>
        <v>45444</v>
      </c>
      <c r="G96" s="74">
        <f t="shared" ca="1" si="3"/>
        <v>45659.700954861109</v>
      </c>
      <c r="H96" s="26" t="b">
        <v>1</v>
      </c>
    </row>
    <row r="97" spans="1:8" x14ac:dyDescent="0.25">
      <c r="A97">
        <f>VLOOKUP('Start Here'!$B$2,EntityNumber,2,FALSE)</f>
        <v>610002</v>
      </c>
      <c r="B97" s="71">
        <f>YEAR('Start Here'!$B$5)</f>
        <v>2024</v>
      </c>
      <c r="C97" s="77">
        <v>100</v>
      </c>
      <c r="D97" s="71">
        <v>45200</v>
      </c>
      <c r="E97" s="72">
        <f>'Exhibit 4'!C118</f>
        <v>0</v>
      </c>
      <c r="F97" s="73">
        <f t="shared" si="2"/>
        <v>45444</v>
      </c>
      <c r="G97" s="74">
        <f t="shared" ca="1" si="3"/>
        <v>45659.700954861109</v>
      </c>
      <c r="H97" s="26" t="b">
        <v>1</v>
      </c>
    </row>
    <row r="98" spans="1:8" x14ac:dyDescent="0.25">
      <c r="A98">
        <f>VLOOKUP('Start Here'!$B$2,EntityNumber,2,FALSE)</f>
        <v>610002</v>
      </c>
      <c r="B98" s="71">
        <f>YEAR('Start Here'!$B$5)</f>
        <v>2024</v>
      </c>
      <c r="C98" s="77">
        <v>100</v>
      </c>
      <c r="D98" s="71">
        <v>45500</v>
      </c>
      <c r="E98" s="72">
        <f>'Exhibit 4'!C119</f>
        <v>0</v>
      </c>
      <c r="F98" s="73">
        <f t="shared" si="2"/>
        <v>45444</v>
      </c>
      <c r="G98" s="74">
        <f t="shared" ca="1" si="3"/>
        <v>45659.700954861109</v>
      </c>
      <c r="H98" s="26" t="b">
        <v>1</v>
      </c>
    </row>
    <row r="99" spans="1:8" x14ac:dyDescent="0.25">
      <c r="A99">
        <f>VLOOKUP('Start Here'!$B$2,EntityNumber,2,FALSE)</f>
        <v>610002</v>
      </c>
      <c r="B99" s="71">
        <f>YEAR('Start Here'!$B$5)</f>
        <v>2024</v>
      </c>
      <c r="C99" s="77">
        <v>100</v>
      </c>
      <c r="D99" s="71">
        <v>45600</v>
      </c>
      <c r="E99" s="72">
        <f>'Exhibit 4'!C120</f>
        <v>0</v>
      </c>
      <c r="F99" s="73">
        <f t="shared" si="2"/>
        <v>45444</v>
      </c>
      <c r="G99" s="74">
        <f t="shared" ca="1" si="3"/>
        <v>45659.700954861109</v>
      </c>
      <c r="H99" s="26" t="b">
        <v>1</v>
      </c>
    </row>
    <row r="100" spans="1:8" x14ac:dyDescent="0.25">
      <c r="A100">
        <f>VLOOKUP('Start Here'!$B$2,EntityNumber,2,FALSE)</f>
        <v>610002</v>
      </c>
      <c r="B100" s="71">
        <f>YEAR('Start Here'!$B$5)</f>
        <v>2024</v>
      </c>
      <c r="C100" s="77">
        <v>100</v>
      </c>
      <c r="D100" s="71">
        <v>45700</v>
      </c>
      <c r="E100" s="72">
        <f>'Exhibit 4'!C121</f>
        <v>0</v>
      </c>
      <c r="F100" s="73">
        <f t="shared" si="2"/>
        <v>45444</v>
      </c>
      <c r="G100" s="74">
        <f t="shared" ca="1" si="3"/>
        <v>45659.700954861109</v>
      </c>
      <c r="H100" s="26" t="b">
        <v>1</v>
      </c>
    </row>
    <row r="101" spans="1:8" x14ac:dyDescent="0.25">
      <c r="A101">
        <f>VLOOKUP('Start Here'!$B$2,EntityNumber,2,FALSE)</f>
        <v>610002</v>
      </c>
      <c r="B101" s="71">
        <f>YEAR('Start Here'!$B$5)</f>
        <v>2024</v>
      </c>
      <c r="C101" s="77">
        <v>100</v>
      </c>
      <c r="D101" s="71">
        <v>45800</v>
      </c>
      <c r="E101" s="72">
        <f>'Exhibit 4'!C122</f>
        <v>0</v>
      </c>
      <c r="F101" s="73">
        <f t="shared" si="2"/>
        <v>45444</v>
      </c>
      <c r="G101" s="74">
        <f t="shared" ca="1" si="3"/>
        <v>45659.700954861109</v>
      </c>
      <c r="H101" s="26" t="b">
        <v>1</v>
      </c>
    </row>
    <row r="102" spans="1:8" x14ac:dyDescent="0.25">
      <c r="A102">
        <f>VLOOKUP('Start Here'!$B$2,EntityNumber,2,FALSE)</f>
        <v>610002</v>
      </c>
      <c r="B102" s="71">
        <f>YEAR('Start Here'!$B$5)</f>
        <v>2024</v>
      </c>
      <c r="C102" s="77">
        <v>100</v>
      </c>
      <c r="D102" s="71">
        <v>46300</v>
      </c>
      <c r="E102" s="72">
        <f>'Exhibit 4'!C126</f>
        <v>0</v>
      </c>
      <c r="F102" s="73">
        <f t="shared" si="2"/>
        <v>45444</v>
      </c>
      <c r="G102" s="74">
        <f t="shared" ca="1" si="3"/>
        <v>45659.700954861109</v>
      </c>
      <c r="H102" s="26" t="b">
        <v>1</v>
      </c>
    </row>
    <row r="103" spans="1:8" x14ac:dyDescent="0.25">
      <c r="A103">
        <f>VLOOKUP('Start Here'!$B$2,EntityNumber,2,FALSE)</f>
        <v>610002</v>
      </c>
      <c r="B103" s="71">
        <f>YEAR('Start Here'!$B$5)</f>
        <v>2024</v>
      </c>
      <c r="C103" s="77">
        <v>100</v>
      </c>
      <c r="D103" s="71">
        <v>46500</v>
      </c>
      <c r="E103" s="72">
        <f>'Exhibit 4'!C127</f>
        <v>0</v>
      </c>
      <c r="F103" s="73">
        <f t="shared" si="2"/>
        <v>45444</v>
      </c>
      <c r="G103" s="74">
        <f t="shared" ca="1" si="3"/>
        <v>45659.700954861109</v>
      </c>
      <c r="H103" s="26" t="b">
        <v>1</v>
      </c>
    </row>
    <row r="104" spans="1:8" x14ac:dyDescent="0.25">
      <c r="A104">
        <f>VLOOKUP('Start Here'!$B$2,EntityNumber,2,FALSE)</f>
        <v>610002</v>
      </c>
      <c r="B104" s="71">
        <f>YEAR('Start Here'!$B$5)</f>
        <v>2024</v>
      </c>
      <c r="C104" s="77">
        <v>100</v>
      </c>
      <c r="D104" s="71">
        <v>46600</v>
      </c>
      <c r="E104" s="72">
        <f>'Exhibit 4'!C128</f>
        <v>0</v>
      </c>
      <c r="F104" s="73">
        <f t="shared" si="2"/>
        <v>45444</v>
      </c>
      <c r="G104" s="74">
        <f t="shared" ca="1" si="3"/>
        <v>45659.700954861109</v>
      </c>
      <c r="H104" s="26" t="b">
        <v>1</v>
      </c>
    </row>
    <row r="105" spans="1:8" x14ac:dyDescent="0.25">
      <c r="A105">
        <f>VLOOKUP('Start Here'!$B$2,EntityNumber,2,FALSE)</f>
        <v>610002</v>
      </c>
      <c r="B105" s="71">
        <f>YEAR('Start Here'!$B$5)</f>
        <v>2024</v>
      </c>
      <c r="C105" s="77">
        <v>100</v>
      </c>
      <c r="D105" s="71">
        <v>47000</v>
      </c>
      <c r="E105" s="72">
        <f>'Exhibit 4'!C131</f>
        <v>0</v>
      </c>
      <c r="F105" s="73">
        <f t="shared" si="2"/>
        <v>45444</v>
      </c>
      <c r="G105" s="74">
        <f t="shared" ca="1" si="3"/>
        <v>45659.700954861109</v>
      </c>
      <c r="H105" s="26" t="b">
        <v>1</v>
      </c>
    </row>
    <row r="106" spans="1:8" x14ac:dyDescent="0.25">
      <c r="A106">
        <f>VLOOKUP('Start Here'!$B$2,EntityNumber,2,FALSE)</f>
        <v>610002</v>
      </c>
      <c r="B106" s="71">
        <f>YEAR('Start Here'!$B$5)</f>
        <v>2024</v>
      </c>
      <c r="C106" s="77">
        <v>100</v>
      </c>
      <c r="D106" s="71">
        <v>48000</v>
      </c>
      <c r="E106" s="72">
        <f>'Exhibit 4'!C133</f>
        <v>0</v>
      </c>
      <c r="F106" s="73">
        <f t="shared" si="2"/>
        <v>45444</v>
      </c>
      <c r="G106" s="74">
        <f t="shared" ca="1" si="3"/>
        <v>45659.700954861109</v>
      </c>
      <c r="H106" s="26" t="b">
        <v>1</v>
      </c>
    </row>
    <row r="107" spans="1:8" x14ac:dyDescent="0.25">
      <c r="A107">
        <f>VLOOKUP('Start Here'!$B$2,EntityNumber,2,FALSE)</f>
        <v>610002</v>
      </c>
      <c r="B107" s="71">
        <f>YEAR('Start Here'!$B$5)</f>
        <v>2024</v>
      </c>
      <c r="C107" s="77">
        <v>100</v>
      </c>
      <c r="D107" s="71">
        <v>48500</v>
      </c>
      <c r="E107" s="72">
        <f>'Exhibit 4'!C135</f>
        <v>0</v>
      </c>
      <c r="F107" s="73">
        <f t="shared" si="2"/>
        <v>45444</v>
      </c>
      <c r="G107" s="74">
        <f t="shared" ca="1" si="3"/>
        <v>45659.700954861109</v>
      </c>
      <c r="H107" s="26" t="b">
        <v>1</v>
      </c>
    </row>
    <row r="108" spans="1:8" x14ac:dyDescent="0.25">
      <c r="A108">
        <f>VLOOKUP('Start Here'!$B$2,EntityNumber,2,FALSE)</f>
        <v>610002</v>
      </c>
      <c r="B108" s="71">
        <f>YEAR('Start Here'!$B$5)</f>
        <v>2024</v>
      </c>
      <c r="C108" s="77">
        <v>100</v>
      </c>
      <c r="D108" s="71">
        <v>49100</v>
      </c>
      <c r="E108" s="72">
        <f>'Exhibit 4'!C138</f>
        <v>0</v>
      </c>
      <c r="F108" s="73">
        <f t="shared" si="2"/>
        <v>45444</v>
      </c>
      <c r="G108" s="74">
        <f t="shared" ca="1" si="3"/>
        <v>45659.700954861109</v>
      </c>
      <c r="H108" s="26" t="b">
        <v>1</v>
      </c>
    </row>
    <row r="109" spans="1:8" x14ac:dyDescent="0.25">
      <c r="A109">
        <f>VLOOKUP('Start Here'!$B$2,EntityNumber,2,FALSE)</f>
        <v>610002</v>
      </c>
      <c r="B109" s="71">
        <f>YEAR('Start Here'!$B$5)</f>
        <v>2024</v>
      </c>
      <c r="C109" s="77">
        <v>100</v>
      </c>
      <c r="D109" s="71">
        <v>49200</v>
      </c>
      <c r="E109" s="72">
        <f>'Exhibit 4'!C139</f>
        <v>0</v>
      </c>
      <c r="F109" s="73">
        <f t="shared" si="2"/>
        <v>45444</v>
      </c>
      <c r="G109" s="74">
        <f t="shared" ca="1" si="3"/>
        <v>45659.700954861109</v>
      </c>
      <c r="H109" s="26" t="b">
        <v>1</v>
      </c>
    </row>
    <row r="110" spans="1:8" x14ac:dyDescent="0.25">
      <c r="A110">
        <f>VLOOKUP('Start Here'!$B$2,EntityNumber,2,FALSE)</f>
        <v>610002</v>
      </c>
      <c r="B110" s="71">
        <f>YEAR('Start Here'!$B$5)</f>
        <v>2024</v>
      </c>
      <c r="C110" s="77">
        <v>100</v>
      </c>
      <c r="D110" s="71">
        <v>49900</v>
      </c>
      <c r="E110" s="72">
        <f>'Exhibit 4'!C140</f>
        <v>0</v>
      </c>
      <c r="F110" s="73">
        <f t="shared" si="2"/>
        <v>45444</v>
      </c>
      <c r="G110" s="74">
        <f t="shared" ca="1" si="3"/>
        <v>45659.700954861109</v>
      </c>
      <c r="H110" s="26" t="b">
        <v>1</v>
      </c>
    </row>
    <row r="111" spans="1:8" x14ac:dyDescent="0.25">
      <c r="A111">
        <f>VLOOKUP('Start Here'!$B$2,EntityNumber,2,FALSE)</f>
        <v>610002</v>
      </c>
      <c r="B111" s="71">
        <f>YEAR('Start Here'!$B$5)</f>
        <v>2024</v>
      </c>
      <c r="C111" s="77">
        <v>100</v>
      </c>
      <c r="D111" s="71">
        <v>39101</v>
      </c>
      <c r="E111" s="72">
        <f>'Exhibit 4'!C146</f>
        <v>0</v>
      </c>
      <c r="F111" s="73">
        <f t="shared" si="2"/>
        <v>45444</v>
      </c>
      <c r="G111" s="74">
        <f t="shared" ca="1" si="3"/>
        <v>45659.700954861109</v>
      </c>
      <c r="H111" s="26" t="b">
        <v>1</v>
      </c>
    </row>
    <row r="112" spans="1:8" x14ac:dyDescent="0.25">
      <c r="A112">
        <f>VLOOKUP('Start Here'!$B$2,EntityNumber,2,FALSE)</f>
        <v>610002</v>
      </c>
      <c r="B112" s="71">
        <f>YEAR('Start Here'!$B$5)</f>
        <v>2024</v>
      </c>
      <c r="C112" s="77">
        <v>100</v>
      </c>
      <c r="D112" s="71">
        <v>51100</v>
      </c>
      <c r="E112" s="72">
        <f>'Exhibit 4'!C147*-1</f>
        <v>0</v>
      </c>
      <c r="F112" s="73">
        <f t="shared" si="2"/>
        <v>45444</v>
      </c>
      <c r="G112" s="74">
        <f t="shared" ca="1" si="3"/>
        <v>45659.700954861109</v>
      </c>
      <c r="H112" s="26" t="b">
        <v>1</v>
      </c>
    </row>
    <row r="113" spans="1:8" x14ac:dyDescent="0.25">
      <c r="A113">
        <f>VLOOKUP('Start Here'!$B$2,EntityNumber,2,FALSE)</f>
        <v>610002</v>
      </c>
      <c r="B113" s="71">
        <f>YEAR('Start Here'!$B$5)</f>
        <v>2024</v>
      </c>
      <c r="C113" s="77">
        <v>100</v>
      </c>
      <c r="D113" s="71">
        <v>51200</v>
      </c>
      <c r="E113" s="72">
        <f>'Exhibit 4'!C148*-1</f>
        <v>0</v>
      </c>
      <c r="F113" s="73">
        <f t="shared" si="2"/>
        <v>45444</v>
      </c>
      <c r="G113" s="74">
        <f t="shared" ca="1" si="3"/>
        <v>45659.700954861109</v>
      </c>
      <c r="H113" s="26" t="b">
        <v>1</v>
      </c>
    </row>
    <row r="114" spans="1:8" x14ac:dyDescent="0.25">
      <c r="A114">
        <f>VLOOKUP('Start Here'!$B$2,EntityNumber,2,FALSE)</f>
        <v>610002</v>
      </c>
      <c r="B114" s="71">
        <f>YEAR('Start Here'!$B$5)</f>
        <v>2024</v>
      </c>
      <c r="C114" s="77">
        <v>100</v>
      </c>
      <c r="D114" s="71">
        <v>51300</v>
      </c>
      <c r="E114" s="72">
        <f>'Exhibit 4'!C149*-1</f>
        <v>0</v>
      </c>
      <c r="F114" s="73">
        <f t="shared" si="2"/>
        <v>45444</v>
      </c>
      <c r="G114" s="74">
        <f t="shared" ca="1" si="3"/>
        <v>45659.700954861109</v>
      </c>
      <c r="H114" s="26" t="b">
        <v>1</v>
      </c>
    </row>
    <row r="115" spans="1:8" x14ac:dyDescent="0.25">
      <c r="A115">
        <f>VLOOKUP('Start Here'!$B$2,EntityNumber,2,FALSE)</f>
        <v>610002</v>
      </c>
      <c r="B115" s="71">
        <f>YEAR('Start Here'!$B$5)</f>
        <v>2024</v>
      </c>
      <c r="C115" s="77">
        <v>100</v>
      </c>
      <c r="D115" s="71">
        <v>39103</v>
      </c>
      <c r="E115" s="72">
        <f>'Exhibit 4'!C150</f>
        <v>0</v>
      </c>
      <c r="F115" s="73">
        <f t="shared" si="2"/>
        <v>45444</v>
      </c>
      <c r="G115" s="74">
        <f t="shared" ca="1" si="3"/>
        <v>45659.700954861109</v>
      </c>
      <c r="H115" s="26" t="b">
        <v>1</v>
      </c>
    </row>
    <row r="116" spans="1:8" x14ac:dyDescent="0.25">
      <c r="A116">
        <f>VLOOKUP('Start Here'!$B$2,EntityNumber,2,FALSE)</f>
        <v>610002</v>
      </c>
      <c r="B116" s="71">
        <f>YEAR('Start Here'!$B$5)</f>
        <v>2024</v>
      </c>
      <c r="C116" s="77">
        <v>100</v>
      </c>
      <c r="D116" s="71">
        <v>39104</v>
      </c>
      <c r="E116" s="72">
        <f>'Exhibit 4'!C151</f>
        <v>0</v>
      </c>
      <c r="F116" s="73">
        <f t="shared" si="2"/>
        <v>45444</v>
      </c>
      <c r="G116" s="74">
        <f t="shared" ca="1" si="3"/>
        <v>45659.700954861109</v>
      </c>
      <c r="H116" s="26" t="b">
        <v>1</v>
      </c>
    </row>
    <row r="117" spans="1:8" x14ac:dyDescent="0.25">
      <c r="A117">
        <f>VLOOKUP('Start Here'!$B$2,EntityNumber,2,FALSE)</f>
        <v>610002</v>
      </c>
      <c r="B117" s="71">
        <f>YEAR('Start Here'!$B$5)</f>
        <v>2024</v>
      </c>
      <c r="C117" s="77">
        <v>100</v>
      </c>
      <c r="D117" s="71">
        <v>39120</v>
      </c>
      <c r="E117" s="72">
        <f>'Exhibit 4'!C152</f>
        <v>0</v>
      </c>
      <c r="F117" s="73">
        <f t="shared" si="2"/>
        <v>45444</v>
      </c>
      <c r="G117" s="74">
        <f t="shared" ca="1" si="3"/>
        <v>45659.700954861109</v>
      </c>
      <c r="H117" s="26" t="b">
        <v>1</v>
      </c>
    </row>
    <row r="118" spans="1:8" x14ac:dyDescent="0.25">
      <c r="A118">
        <f>VLOOKUP('Start Here'!$B$2,EntityNumber,2,FALSE)</f>
        <v>610002</v>
      </c>
      <c r="B118" s="71">
        <f>YEAR('Start Here'!$B$5)</f>
        <v>2024</v>
      </c>
      <c r="C118" s="77">
        <v>100</v>
      </c>
      <c r="D118" s="71">
        <f>IF('Exhibit 4'!C155&gt;0,39106,51400)</f>
        <v>51400</v>
      </c>
      <c r="E118" s="72">
        <f>IF('Exhibit 4'!C155&gt;0,'Exhibit 4'!C155,'Exhibit 4'!C155*-1)</f>
        <v>0</v>
      </c>
      <c r="F118" s="73">
        <f t="shared" si="2"/>
        <v>45444</v>
      </c>
      <c r="G118" s="74">
        <f t="shared" ca="1" si="3"/>
        <v>45659.700954861109</v>
      </c>
      <c r="H118" s="26" t="b">
        <v>1</v>
      </c>
    </row>
    <row r="119" spans="1:8" x14ac:dyDescent="0.25">
      <c r="A119">
        <f>VLOOKUP('Start Here'!$B$2,EntityNumber,2,FALSE)</f>
        <v>610002</v>
      </c>
      <c r="B119" s="71">
        <f>YEAR('Start Here'!$B$5)</f>
        <v>2024</v>
      </c>
      <c r="C119" s="77">
        <v>100</v>
      </c>
      <c r="D119" s="71">
        <f>IF('Exhibit 4'!C156&gt;0,39105,51500)</f>
        <v>51500</v>
      </c>
      <c r="E119" s="72">
        <f>IF('Exhibit 4'!C156&gt;0,'Exhibit 4'!C156,'Exhibit 4'!C156*-1)</f>
        <v>0</v>
      </c>
      <c r="F119" s="73">
        <f t="shared" si="2"/>
        <v>45444</v>
      </c>
      <c r="G119" s="74">
        <f t="shared" ca="1" si="3"/>
        <v>45659.700954861109</v>
      </c>
      <c r="H119" s="26" t="b">
        <v>1</v>
      </c>
    </row>
    <row r="120" spans="1:8" x14ac:dyDescent="0.25">
      <c r="A120">
        <f>VLOOKUP('Start Here'!$B$2,EntityNumber,2,FALSE)</f>
        <v>610002</v>
      </c>
      <c r="B120" s="71">
        <f>YEAR('Start Here'!$B$5)</f>
        <v>2024</v>
      </c>
      <c r="C120" s="77">
        <v>250</v>
      </c>
      <c r="D120" s="71">
        <v>31100</v>
      </c>
      <c r="E120" s="72">
        <f>'Exhibit 4'!J11-'Exhibit 4'!C11</f>
        <v>0</v>
      </c>
      <c r="F120" s="73">
        <f t="shared" si="2"/>
        <v>45444</v>
      </c>
      <c r="G120" s="74">
        <f t="shared" ca="1" si="3"/>
        <v>45659.700954861109</v>
      </c>
      <c r="H120" s="26" t="b">
        <v>1</v>
      </c>
    </row>
    <row r="121" spans="1:8" x14ac:dyDescent="0.25">
      <c r="A121">
        <f>VLOOKUP('Start Here'!$B$2,EntityNumber,2,FALSE)</f>
        <v>610002</v>
      </c>
      <c r="B121" s="71">
        <f>YEAR('Start Here'!$B$5)</f>
        <v>2024</v>
      </c>
      <c r="C121" s="77">
        <v>250</v>
      </c>
      <c r="D121" s="71">
        <v>31200</v>
      </c>
      <c r="E121" s="72">
        <f>'Exhibit 4'!J12-'Exhibit 4'!C12</f>
        <v>0</v>
      </c>
      <c r="F121" s="73">
        <f t="shared" si="2"/>
        <v>45444</v>
      </c>
      <c r="G121" s="74">
        <f t="shared" ca="1" si="3"/>
        <v>45659.700954861109</v>
      </c>
      <c r="H121" s="26" t="b">
        <v>1</v>
      </c>
    </row>
    <row r="122" spans="1:8" x14ac:dyDescent="0.25">
      <c r="A122">
        <f>VLOOKUP('Start Here'!$B$2,EntityNumber,2,FALSE)</f>
        <v>610002</v>
      </c>
      <c r="B122" s="71">
        <f>YEAR('Start Here'!$B$5)</f>
        <v>2024</v>
      </c>
      <c r="C122" s="77">
        <v>250</v>
      </c>
      <c r="D122" s="71">
        <v>31300</v>
      </c>
      <c r="E122" s="72">
        <f>'Exhibit 4'!J13-'Exhibit 4'!C13</f>
        <v>0</v>
      </c>
      <c r="F122" s="73">
        <f t="shared" si="2"/>
        <v>45444</v>
      </c>
      <c r="G122" s="74">
        <f t="shared" ca="1" si="3"/>
        <v>45659.700954861109</v>
      </c>
      <c r="H122" s="26" t="b">
        <v>1</v>
      </c>
    </row>
    <row r="123" spans="1:8" x14ac:dyDescent="0.25">
      <c r="A123">
        <f>VLOOKUP('Start Here'!$B$2,EntityNumber,2,FALSE)</f>
        <v>610002</v>
      </c>
      <c r="B123" s="71">
        <f>YEAR('Start Here'!$B$5)</f>
        <v>2024</v>
      </c>
      <c r="C123" s="77">
        <v>250</v>
      </c>
      <c r="D123" s="71">
        <v>31400</v>
      </c>
      <c r="E123" s="72">
        <f>'Exhibit 4'!J14-'Exhibit 4'!C14</f>
        <v>0</v>
      </c>
      <c r="F123" s="73">
        <f t="shared" si="2"/>
        <v>45444</v>
      </c>
      <c r="G123" s="74">
        <f t="shared" ca="1" si="3"/>
        <v>45659.700954861109</v>
      </c>
      <c r="H123" s="26" t="b">
        <v>1</v>
      </c>
    </row>
    <row r="124" spans="1:8" x14ac:dyDescent="0.25">
      <c r="A124">
        <f>VLOOKUP('Start Here'!$B$2,EntityNumber,2,FALSE)</f>
        <v>610002</v>
      </c>
      <c r="B124" s="71">
        <f>YEAR('Start Here'!$B$5)</f>
        <v>2024</v>
      </c>
      <c r="C124" s="77">
        <v>250</v>
      </c>
      <c r="D124" s="71">
        <v>31500</v>
      </c>
      <c r="E124" s="72">
        <f>'Exhibit 4'!J15-'Exhibit 4'!C15</f>
        <v>0</v>
      </c>
      <c r="F124" s="73">
        <f t="shared" si="2"/>
        <v>45444</v>
      </c>
      <c r="G124" s="74">
        <f t="shared" ca="1" si="3"/>
        <v>45659.700954861109</v>
      </c>
      <c r="H124" s="26" t="b">
        <v>1</v>
      </c>
    </row>
    <row r="125" spans="1:8" x14ac:dyDescent="0.25">
      <c r="A125">
        <f>VLOOKUP('Start Here'!$B$2,EntityNumber,2,FALSE)</f>
        <v>610002</v>
      </c>
      <c r="B125" s="71">
        <f>YEAR('Start Here'!$B$5)</f>
        <v>2024</v>
      </c>
      <c r="C125" s="77">
        <v>250</v>
      </c>
      <c r="D125" s="71">
        <v>31700</v>
      </c>
      <c r="E125" s="72">
        <f>'Exhibit 4'!J16-'Exhibit 4'!C16</f>
        <v>0</v>
      </c>
      <c r="F125" s="73">
        <f t="shared" si="2"/>
        <v>45444</v>
      </c>
      <c r="G125" s="74">
        <f t="shared" ca="1" si="3"/>
        <v>45659.700954861109</v>
      </c>
      <c r="H125" s="26" t="b">
        <v>1</v>
      </c>
    </row>
    <row r="126" spans="1:8" x14ac:dyDescent="0.25">
      <c r="A126">
        <f>VLOOKUP('Start Here'!$B$2,EntityNumber,2,FALSE)</f>
        <v>610002</v>
      </c>
      <c r="B126" s="71">
        <f>YEAR('Start Here'!$B$5)</f>
        <v>2024</v>
      </c>
      <c r="C126" s="77">
        <v>250</v>
      </c>
      <c r="D126" s="71">
        <v>31800</v>
      </c>
      <c r="E126" s="72">
        <f>'Exhibit 4'!J17-'Exhibit 4'!C17</f>
        <v>0</v>
      </c>
      <c r="F126" s="73">
        <f t="shared" si="2"/>
        <v>45444</v>
      </c>
      <c r="G126" s="74">
        <f t="shared" ca="1" si="3"/>
        <v>45659.700954861109</v>
      </c>
      <c r="H126" s="26" t="b">
        <v>1</v>
      </c>
    </row>
    <row r="127" spans="1:8" x14ac:dyDescent="0.25">
      <c r="A127">
        <f>VLOOKUP('Start Here'!$B$2,EntityNumber,2,FALSE)</f>
        <v>610002</v>
      </c>
      <c r="B127" s="71">
        <f>YEAR('Start Here'!$B$5)</f>
        <v>2024</v>
      </c>
      <c r="C127" s="77">
        <v>250</v>
      </c>
      <c r="D127" s="71">
        <v>31900</v>
      </c>
      <c r="E127" s="72">
        <f>'Exhibit 4'!J18-'Exhibit 4'!C18</f>
        <v>0</v>
      </c>
      <c r="F127" s="73">
        <f t="shared" si="2"/>
        <v>45444</v>
      </c>
      <c r="G127" s="74">
        <f t="shared" ca="1" si="3"/>
        <v>45659.700954861109</v>
      </c>
      <c r="H127" s="26" t="b">
        <v>1</v>
      </c>
    </row>
    <row r="128" spans="1:8" x14ac:dyDescent="0.25">
      <c r="A128">
        <f>VLOOKUP('Start Here'!$B$2,EntityNumber,2,FALSE)</f>
        <v>610002</v>
      </c>
      <c r="B128" s="71">
        <f>YEAR('Start Here'!$B$5)</f>
        <v>2024</v>
      </c>
      <c r="C128" s="77">
        <v>250</v>
      </c>
      <c r="D128" s="71">
        <v>32000</v>
      </c>
      <c r="E128" s="72">
        <f>'Exhibit 4'!J21-'Exhibit 4'!C21</f>
        <v>0</v>
      </c>
      <c r="F128" s="73">
        <f t="shared" si="2"/>
        <v>45444</v>
      </c>
      <c r="G128" s="74">
        <f t="shared" ca="1" si="3"/>
        <v>45659.700954861109</v>
      </c>
      <c r="H128" s="26" t="b">
        <v>1</v>
      </c>
    </row>
    <row r="129" spans="1:8" x14ac:dyDescent="0.25">
      <c r="A129">
        <f>VLOOKUP('Start Here'!$B$2,EntityNumber,2,FALSE)</f>
        <v>610002</v>
      </c>
      <c r="B129" s="71">
        <f>YEAR('Start Here'!$B$5)</f>
        <v>2024</v>
      </c>
      <c r="C129" s="77">
        <v>250</v>
      </c>
      <c r="D129" s="71">
        <v>33100</v>
      </c>
      <c r="E129" s="72">
        <f>'Exhibit 4'!J24-'Exhibit 4'!C24</f>
        <v>0</v>
      </c>
      <c r="F129" s="73">
        <f t="shared" si="2"/>
        <v>45444</v>
      </c>
      <c r="G129" s="74">
        <f t="shared" ca="1" si="3"/>
        <v>45659.700954861109</v>
      </c>
      <c r="H129" s="26" t="b">
        <v>1</v>
      </c>
    </row>
    <row r="130" spans="1:8" x14ac:dyDescent="0.25">
      <c r="A130">
        <f>VLOOKUP('Start Here'!$B$2,EntityNumber,2,FALSE)</f>
        <v>610002</v>
      </c>
      <c r="B130" s="71">
        <f>YEAR('Start Here'!$B$5)</f>
        <v>2024</v>
      </c>
      <c r="C130" s="77">
        <v>250</v>
      </c>
      <c r="D130" s="71">
        <v>33200</v>
      </c>
      <c r="E130" s="72">
        <f>'Exhibit 4'!J25-'Exhibit 4'!C25</f>
        <v>0</v>
      </c>
      <c r="F130" s="73">
        <f t="shared" si="2"/>
        <v>45444</v>
      </c>
      <c r="G130" s="74">
        <f t="shared" ca="1" si="3"/>
        <v>45659.700954861109</v>
      </c>
      <c r="H130" s="26" t="b">
        <v>1</v>
      </c>
    </row>
    <row r="131" spans="1:8" x14ac:dyDescent="0.25">
      <c r="A131">
        <f>VLOOKUP('Start Here'!$B$2,EntityNumber,2,FALSE)</f>
        <v>610002</v>
      </c>
      <c r="B131" s="71">
        <f>YEAR('Start Here'!$B$5)</f>
        <v>2024</v>
      </c>
      <c r="C131" s="77">
        <v>250</v>
      </c>
      <c r="D131" s="71">
        <v>33300</v>
      </c>
      <c r="E131" s="72">
        <f>'Exhibit 4'!J26-'Exhibit 4'!C26</f>
        <v>0</v>
      </c>
      <c r="F131" s="73">
        <f t="shared" si="2"/>
        <v>45444</v>
      </c>
      <c r="G131" s="74">
        <f t="shared" ca="1" si="3"/>
        <v>45659.700954861109</v>
      </c>
      <c r="H131" s="26" t="b">
        <v>1</v>
      </c>
    </row>
    <row r="132" spans="1:8" x14ac:dyDescent="0.25">
      <c r="A132">
        <f>VLOOKUP('Start Here'!$B$2,EntityNumber,2,FALSE)</f>
        <v>610002</v>
      </c>
      <c r="B132" s="71">
        <f>YEAR('Start Here'!$B$5)</f>
        <v>2024</v>
      </c>
      <c r="C132" s="77">
        <v>250</v>
      </c>
      <c r="D132" s="71">
        <v>33400</v>
      </c>
      <c r="E132" s="72">
        <f>'Exhibit 4'!J27-'Exhibit 4'!C27</f>
        <v>0</v>
      </c>
      <c r="F132" s="73">
        <f t="shared" ref="F132:F195" si="4">$F$2</f>
        <v>45444</v>
      </c>
      <c r="G132" s="74">
        <f t="shared" ca="1" si="3"/>
        <v>45659.700954861109</v>
      </c>
      <c r="H132" s="26" t="b">
        <v>1</v>
      </c>
    </row>
    <row r="133" spans="1:8" x14ac:dyDescent="0.25">
      <c r="A133">
        <f>VLOOKUP('Start Here'!$B$2,EntityNumber,2,FALSE)</f>
        <v>610002</v>
      </c>
      <c r="B133" s="71">
        <f>YEAR('Start Here'!$B$5)</f>
        <v>2024</v>
      </c>
      <c r="C133" s="77">
        <v>250</v>
      </c>
      <c r="D133" s="71">
        <v>33501</v>
      </c>
      <c r="E133" s="72">
        <f>'Exhibit 4'!J29-'Exhibit 4'!C29</f>
        <v>0</v>
      </c>
      <c r="F133" s="73">
        <f t="shared" si="4"/>
        <v>45444</v>
      </c>
      <c r="G133" s="74">
        <f t="shared" ca="1" si="3"/>
        <v>45659.700954861109</v>
      </c>
      <c r="H133" s="26" t="b">
        <v>1</v>
      </c>
    </row>
    <row r="134" spans="1:8" x14ac:dyDescent="0.25">
      <c r="A134">
        <f>VLOOKUP('Start Here'!$B$2,EntityNumber,2,FALSE)</f>
        <v>610002</v>
      </c>
      <c r="B134" s="71">
        <f>YEAR('Start Here'!$B$5)</f>
        <v>2024</v>
      </c>
      <c r="C134" s="77">
        <v>250</v>
      </c>
      <c r="D134" s="71">
        <v>33502</v>
      </c>
      <c r="E134" s="72">
        <f>'Exhibit 4'!J30-'Exhibit 4'!C30</f>
        <v>0</v>
      </c>
      <c r="F134" s="73">
        <f t="shared" si="4"/>
        <v>45444</v>
      </c>
      <c r="G134" s="74">
        <f t="shared" ref="G134:G197" ca="1" si="5">NOW()</f>
        <v>45659.700954861109</v>
      </c>
      <c r="H134" s="26" t="b">
        <v>1</v>
      </c>
    </row>
    <row r="135" spans="1:8" x14ac:dyDescent="0.25">
      <c r="A135">
        <f>VLOOKUP('Start Here'!$B$2,EntityNumber,2,FALSE)</f>
        <v>610002</v>
      </c>
      <c r="B135" s="71">
        <f>YEAR('Start Here'!$B$5)</f>
        <v>2024</v>
      </c>
      <c r="C135" s="77">
        <v>250</v>
      </c>
      <c r="D135" s="71">
        <v>33503</v>
      </c>
      <c r="E135" s="72">
        <f>'Exhibit 4'!J31-'Exhibit 4'!C31</f>
        <v>0</v>
      </c>
      <c r="F135" s="73">
        <f t="shared" si="4"/>
        <v>45444</v>
      </c>
      <c r="G135" s="74">
        <f t="shared" ca="1" si="5"/>
        <v>45659.700954861109</v>
      </c>
      <c r="H135" s="26" t="b">
        <v>1</v>
      </c>
    </row>
    <row r="136" spans="1:8" x14ac:dyDescent="0.25">
      <c r="A136">
        <f>VLOOKUP('Start Here'!$B$2,EntityNumber,2,FALSE)</f>
        <v>610002</v>
      </c>
      <c r="B136" s="71">
        <f>YEAR('Start Here'!$B$5)</f>
        <v>2024</v>
      </c>
      <c r="C136" s="77">
        <v>250</v>
      </c>
      <c r="D136" s="71">
        <v>33504</v>
      </c>
      <c r="E136" s="72">
        <f>'Exhibit 4'!J32-'Exhibit 4'!C32</f>
        <v>0</v>
      </c>
      <c r="F136" s="73">
        <f t="shared" si="4"/>
        <v>45444</v>
      </c>
      <c r="G136" s="74">
        <f t="shared" ca="1" si="5"/>
        <v>45659.700954861109</v>
      </c>
      <c r="H136" s="26" t="b">
        <v>1</v>
      </c>
    </row>
    <row r="137" spans="1:8" x14ac:dyDescent="0.25">
      <c r="A137">
        <f>VLOOKUP('Start Here'!$B$2,EntityNumber,2,FALSE)</f>
        <v>610002</v>
      </c>
      <c r="B137" s="71">
        <f>YEAR('Start Here'!$B$5)</f>
        <v>2024</v>
      </c>
      <c r="C137" s="77">
        <v>250</v>
      </c>
      <c r="D137" s="71">
        <v>33506</v>
      </c>
      <c r="E137" s="72">
        <f>'Exhibit 4'!J33-'Exhibit 4'!C33</f>
        <v>0</v>
      </c>
      <c r="F137" s="73">
        <f t="shared" si="4"/>
        <v>45444</v>
      </c>
      <c r="G137" s="74">
        <f t="shared" ca="1" si="5"/>
        <v>45659.700954861109</v>
      </c>
      <c r="H137" s="26" t="b">
        <v>1</v>
      </c>
    </row>
    <row r="138" spans="1:8" x14ac:dyDescent="0.25">
      <c r="A138">
        <f>VLOOKUP('Start Here'!$B$2,EntityNumber,2,FALSE)</f>
        <v>610002</v>
      </c>
      <c r="B138" s="71">
        <f>YEAR('Start Here'!$B$5)</f>
        <v>2024</v>
      </c>
      <c r="C138" s="77">
        <v>250</v>
      </c>
      <c r="D138" s="71">
        <v>33508</v>
      </c>
      <c r="E138" s="72">
        <f>'Exhibit 4'!J34-'Exhibit 4'!C34</f>
        <v>0</v>
      </c>
      <c r="F138" s="73">
        <f t="shared" si="4"/>
        <v>45444</v>
      </c>
      <c r="G138" s="74">
        <f t="shared" ca="1" si="5"/>
        <v>45659.700954861109</v>
      </c>
      <c r="H138" s="26" t="b">
        <v>1</v>
      </c>
    </row>
    <row r="139" spans="1:8" x14ac:dyDescent="0.25">
      <c r="A139">
        <f>VLOOKUP('Start Here'!$B$2,EntityNumber,2,FALSE)</f>
        <v>610002</v>
      </c>
      <c r="B139" s="71">
        <f>YEAR('Start Here'!$B$5)</f>
        <v>2024</v>
      </c>
      <c r="C139" s="77">
        <v>250</v>
      </c>
      <c r="D139" s="71">
        <v>33509</v>
      </c>
      <c r="E139" s="72">
        <f>'Exhibit 4'!J35-'Exhibit 4'!C35</f>
        <v>0</v>
      </c>
      <c r="F139" s="73">
        <f t="shared" si="4"/>
        <v>45444</v>
      </c>
      <c r="G139" s="74">
        <f t="shared" ca="1" si="5"/>
        <v>45659.700954861109</v>
      </c>
      <c r="H139" s="26" t="b">
        <v>1</v>
      </c>
    </row>
    <row r="140" spans="1:8" x14ac:dyDescent="0.25">
      <c r="A140">
        <f>VLOOKUP('Start Here'!$B$2,EntityNumber,2,FALSE)</f>
        <v>610002</v>
      </c>
      <c r="B140" s="71">
        <f>YEAR('Start Here'!$B$5)</f>
        <v>2024</v>
      </c>
      <c r="C140" s="77">
        <v>250</v>
      </c>
      <c r="D140" s="71">
        <v>33520</v>
      </c>
      <c r="E140" s="72">
        <f>'Exhibit 4'!J36-'Exhibit 4'!C36</f>
        <v>0</v>
      </c>
      <c r="F140" s="73">
        <f t="shared" si="4"/>
        <v>45444</v>
      </c>
      <c r="G140" s="74">
        <f t="shared" ca="1" si="5"/>
        <v>45659.700954861109</v>
      </c>
      <c r="H140" s="26" t="b">
        <v>1</v>
      </c>
    </row>
    <row r="141" spans="1:8" x14ac:dyDescent="0.25">
      <c r="A141">
        <f>VLOOKUP('Start Here'!$B$2,EntityNumber,2,FALSE)</f>
        <v>610002</v>
      </c>
      <c r="B141" s="71">
        <f>YEAR('Start Here'!$B$5)</f>
        <v>2024</v>
      </c>
      <c r="C141" s="77">
        <v>250</v>
      </c>
      <c r="D141" s="71">
        <v>33600</v>
      </c>
      <c r="E141" s="72">
        <f>'Exhibit 4'!J37-'Exhibit 4'!C37</f>
        <v>0</v>
      </c>
      <c r="F141" s="73">
        <f t="shared" si="4"/>
        <v>45444</v>
      </c>
      <c r="G141" s="74">
        <f t="shared" ca="1" si="5"/>
        <v>45659.700954861109</v>
      </c>
      <c r="H141" s="26" t="b">
        <v>1</v>
      </c>
    </row>
    <row r="142" spans="1:8" x14ac:dyDescent="0.25">
      <c r="A142">
        <f>VLOOKUP('Start Here'!$B$2,EntityNumber,2,FALSE)</f>
        <v>610002</v>
      </c>
      <c r="B142" s="71">
        <f>YEAR('Start Here'!$B$5)</f>
        <v>2024</v>
      </c>
      <c r="C142" s="77">
        <v>250</v>
      </c>
      <c r="D142" s="71">
        <v>33801</v>
      </c>
      <c r="E142" s="72">
        <f>'Exhibit 4'!J39-'Exhibit 4'!C39</f>
        <v>0</v>
      </c>
      <c r="F142" s="73">
        <f t="shared" si="4"/>
        <v>45444</v>
      </c>
      <c r="G142" s="74">
        <f t="shared" ca="1" si="5"/>
        <v>45659.700954861109</v>
      </c>
      <c r="H142" s="26" t="b">
        <v>1</v>
      </c>
    </row>
    <row r="143" spans="1:8" x14ac:dyDescent="0.25">
      <c r="A143">
        <f>VLOOKUP('Start Here'!$B$2,EntityNumber,2,FALSE)</f>
        <v>610002</v>
      </c>
      <c r="B143" s="71">
        <f>YEAR('Start Here'!$B$5)</f>
        <v>2024</v>
      </c>
      <c r="C143" s="77">
        <v>250</v>
      </c>
      <c r="D143" s="71">
        <v>33802</v>
      </c>
      <c r="E143" s="72">
        <f>'Exhibit 4'!J40-'Exhibit 4'!C40</f>
        <v>0</v>
      </c>
      <c r="F143" s="73">
        <f t="shared" si="4"/>
        <v>45444</v>
      </c>
      <c r="G143" s="74">
        <f t="shared" ca="1" si="5"/>
        <v>45659.700954861109</v>
      </c>
      <c r="H143" s="26" t="b">
        <v>1</v>
      </c>
    </row>
    <row r="144" spans="1:8" x14ac:dyDescent="0.25">
      <c r="A144">
        <f>VLOOKUP('Start Here'!$B$2,EntityNumber,2,FALSE)</f>
        <v>610002</v>
      </c>
      <c r="B144" s="71">
        <f>YEAR('Start Here'!$B$5)</f>
        <v>2024</v>
      </c>
      <c r="C144" s="77">
        <v>250</v>
      </c>
      <c r="D144" s="71">
        <v>33803</v>
      </c>
      <c r="E144" s="72">
        <f>'Exhibit 4'!J41-'Exhibit 4'!C41</f>
        <v>0</v>
      </c>
      <c r="F144" s="73">
        <f t="shared" si="4"/>
        <v>45444</v>
      </c>
      <c r="G144" s="74">
        <f t="shared" ca="1" si="5"/>
        <v>45659.700954861109</v>
      </c>
      <c r="H144" s="26" t="b">
        <v>1</v>
      </c>
    </row>
    <row r="145" spans="1:8" x14ac:dyDescent="0.25">
      <c r="A145">
        <f>VLOOKUP('Start Here'!$B$2,EntityNumber,2,FALSE)</f>
        <v>610002</v>
      </c>
      <c r="B145" s="71">
        <f>YEAR('Start Here'!$B$5)</f>
        <v>2024</v>
      </c>
      <c r="C145" s="77">
        <v>250</v>
      </c>
      <c r="D145" s="71">
        <v>33899</v>
      </c>
      <c r="E145" s="72">
        <f>'Exhibit 4'!J42-'Exhibit 4'!C42</f>
        <v>0</v>
      </c>
      <c r="F145" s="73">
        <f t="shared" si="4"/>
        <v>45444</v>
      </c>
      <c r="G145" s="74">
        <f t="shared" ca="1" si="5"/>
        <v>45659.700954861109</v>
      </c>
      <c r="H145" s="26" t="b">
        <v>1</v>
      </c>
    </row>
    <row r="146" spans="1:8" x14ac:dyDescent="0.25">
      <c r="A146">
        <f>VLOOKUP('Start Here'!$B$2,EntityNumber,2,FALSE)</f>
        <v>610002</v>
      </c>
      <c r="B146" s="71">
        <f>YEAR('Start Here'!$B$5)</f>
        <v>2024</v>
      </c>
      <c r="C146" s="77">
        <v>250</v>
      </c>
      <c r="D146" s="71">
        <v>33900</v>
      </c>
      <c r="E146" s="72">
        <f>'Exhibit 4'!J43-'Exhibit 4'!C43</f>
        <v>0</v>
      </c>
      <c r="F146" s="73">
        <f t="shared" si="4"/>
        <v>45444</v>
      </c>
      <c r="G146" s="74">
        <f t="shared" ca="1" si="5"/>
        <v>45659.700954861109</v>
      </c>
      <c r="H146" s="26" t="b">
        <v>1</v>
      </c>
    </row>
    <row r="147" spans="1:8" x14ac:dyDescent="0.25">
      <c r="A147">
        <f>VLOOKUP('Start Here'!$B$2,EntityNumber,2,FALSE)</f>
        <v>610002</v>
      </c>
      <c r="B147" s="71">
        <f>YEAR('Start Here'!$B$5)</f>
        <v>2024</v>
      </c>
      <c r="C147" s="77">
        <v>250</v>
      </c>
      <c r="D147" s="71">
        <v>34100</v>
      </c>
      <c r="E147" s="72">
        <f>'Exhibit 4'!J47-'Exhibit 4'!C47</f>
        <v>0</v>
      </c>
      <c r="F147" s="73">
        <f t="shared" si="4"/>
        <v>45444</v>
      </c>
      <c r="G147" s="74">
        <f t="shared" ca="1" si="5"/>
        <v>45659.700954861109</v>
      </c>
      <c r="H147" s="26" t="b">
        <v>1</v>
      </c>
    </row>
    <row r="148" spans="1:8" x14ac:dyDescent="0.25">
      <c r="A148">
        <f>VLOOKUP('Start Here'!$B$2,EntityNumber,2,FALSE)</f>
        <v>610002</v>
      </c>
      <c r="B148" s="71">
        <f>YEAR('Start Here'!$B$5)</f>
        <v>2024</v>
      </c>
      <c r="C148" s="77">
        <v>250</v>
      </c>
      <c r="D148" s="71">
        <v>34200</v>
      </c>
      <c r="E148" s="72">
        <f>'Exhibit 4'!J48-'Exhibit 4'!C48</f>
        <v>0</v>
      </c>
      <c r="F148" s="73">
        <f t="shared" si="4"/>
        <v>45444</v>
      </c>
      <c r="G148" s="74">
        <f t="shared" ca="1" si="5"/>
        <v>45659.700954861109</v>
      </c>
      <c r="H148" s="26" t="b">
        <v>1</v>
      </c>
    </row>
    <row r="149" spans="1:8" x14ac:dyDescent="0.25">
      <c r="A149">
        <f>VLOOKUP('Start Here'!$B$2,EntityNumber,2,FALSE)</f>
        <v>610002</v>
      </c>
      <c r="B149" s="71">
        <f>YEAR('Start Here'!$B$5)</f>
        <v>2024</v>
      </c>
      <c r="C149" s="77">
        <v>250</v>
      </c>
      <c r="D149" s="71">
        <v>34300</v>
      </c>
      <c r="E149" s="72">
        <f>'Exhibit 4'!J49-'Exhibit 4'!C49</f>
        <v>0</v>
      </c>
      <c r="F149" s="73">
        <f t="shared" si="4"/>
        <v>45444</v>
      </c>
      <c r="G149" s="74">
        <f t="shared" ca="1" si="5"/>
        <v>45659.700954861109</v>
      </c>
      <c r="H149" s="26" t="b">
        <v>1</v>
      </c>
    </row>
    <row r="150" spans="1:8" x14ac:dyDescent="0.25">
      <c r="A150">
        <f>VLOOKUP('Start Here'!$B$2,EntityNumber,2,FALSE)</f>
        <v>610002</v>
      </c>
      <c r="B150" s="71">
        <f>YEAR('Start Here'!$B$5)</f>
        <v>2024</v>
      </c>
      <c r="C150" s="77">
        <v>250</v>
      </c>
      <c r="D150" s="71">
        <v>34400</v>
      </c>
      <c r="E150" s="72">
        <f>'Exhibit 4'!J50-'Exhibit 4'!C50</f>
        <v>0</v>
      </c>
      <c r="F150" s="73">
        <f t="shared" si="4"/>
        <v>45444</v>
      </c>
      <c r="G150" s="74">
        <f t="shared" ca="1" si="5"/>
        <v>45659.700954861109</v>
      </c>
      <c r="H150" s="26" t="b">
        <v>1</v>
      </c>
    </row>
    <row r="151" spans="1:8" x14ac:dyDescent="0.25">
      <c r="A151">
        <f>VLOOKUP('Start Here'!$B$2,EntityNumber,2,FALSE)</f>
        <v>610002</v>
      </c>
      <c r="B151" s="71">
        <f>YEAR('Start Here'!$B$5)</f>
        <v>2024</v>
      </c>
      <c r="C151" s="77">
        <v>250</v>
      </c>
      <c r="D151" s="71">
        <v>34500</v>
      </c>
      <c r="E151" s="72">
        <f>'Exhibit 4'!J51-'Exhibit 4'!C51</f>
        <v>0</v>
      </c>
      <c r="F151" s="73">
        <f t="shared" si="4"/>
        <v>45444</v>
      </c>
      <c r="G151" s="74">
        <f t="shared" ca="1" si="5"/>
        <v>45659.700954861109</v>
      </c>
      <c r="H151" s="26" t="b">
        <v>1</v>
      </c>
    </row>
    <row r="152" spans="1:8" x14ac:dyDescent="0.25">
      <c r="A152">
        <f>VLOOKUP('Start Here'!$B$2,EntityNumber,2,FALSE)</f>
        <v>610002</v>
      </c>
      <c r="B152" s="71">
        <f>YEAR('Start Here'!$B$5)</f>
        <v>2024</v>
      </c>
      <c r="C152" s="77">
        <v>250</v>
      </c>
      <c r="D152" s="71">
        <v>34600</v>
      </c>
      <c r="E152" s="72">
        <f>'Exhibit 4'!J52-'Exhibit 4'!C52</f>
        <v>0</v>
      </c>
      <c r="F152" s="73">
        <f t="shared" si="4"/>
        <v>45444</v>
      </c>
      <c r="G152" s="74">
        <f t="shared" ca="1" si="5"/>
        <v>45659.700954861109</v>
      </c>
      <c r="H152" s="26" t="b">
        <v>1</v>
      </c>
    </row>
    <row r="153" spans="1:8" x14ac:dyDescent="0.25">
      <c r="A153">
        <f>VLOOKUP('Start Here'!$B$2,EntityNumber,2,FALSE)</f>
        <v>610002</v>
      </c>
      <c r="B153" s="71">
        <f>YEAR('Start Here'!$B$5)</f>
        <v>2024</v>
      </c>
      <c r="C153" s="77">
        <v>250</v>
      </c>
      <c r="D153" s="71">
        <v>34700</v>
      </c>
      <c r="E153" s="72">
        <f>'Exhibit 4'!J53-'Exhibit 4'!C53</f>
        <v>0</v>
      </c>
      <c r="F153" s="73">
        <f t="shared" si="4"/>
        <v>45444</v>
      </c>
      <c r="G153" s="74">
        <f t="shared" ca="1" si="5"/>
        <v>45659.700954861109</v>
      </c>
      <c r="H153" s="26" t="b">
        <v>1</v>
      </c>
    </row>
    <row r="154" spans="1:8" x14ac:dyDescent="0.25">
      <c r="A154">
        <f>VLOOKUP('Start Here'!$B$2,EntityNumber,2,FALSE)</f>
        <v>610002</v>
      </c>
      <c r="B154" s="71">
        <f>YEAR('Start Here'!$B$5)</f>
        <v>2024</v>
      </c>
      <c r="C154" s="77">
        <v>250</v>
      </c>
      <c r="D154" s="71">
        <v>34800</v>
      </c>
      <c r="E154" s="72">
        <f>'Exhibit 4'!J54-'Exhibit 4'!C54</f>
        <v>0</v>
      </c>
      <c r="F154" s="73">
        <f t="shared" si="4"/>
        <v>45444</v>
      </c>
      <c r="G154" s="74">
        <f t="shared" ca="1" si="5"/>
        <v>45659.700954861109</v>
      </c>
      <c r="H154" s="26" t="b">
        <v>1</v>
      </c>
    </row>
    <row r="155" spans="1:8" x14ac:dyDescent="0.25">
      <c r="A155">
        <f>VLOOKUP('Start Here'!$B$2,EntityNumber,2,FALSE)</f>
        <v>610002</v>
      </c>
      <c r="B155" s="71">
        <f>YEAR('Start Here'!$B$5)</f>
        <v>2024</v>
      </c>
      <c r="C155" s="77">
        <v>250</v>
      </c>
      <c r="D155" s="71">
        <v>34900</v>
      </c>
      <c r="E155" s="72">
        <f>'Exhibit 4'!J55-'Exhibit 4'!C55</f>
        <v>0</v>
      </c>
      <c r="F155" s="73">
        <f t="shared" si="4"/>
        <v>45444</v>
      </c>
      <c r="G155" s="74">
        <f t="shared" ca="1" si="5"/>
        <v>45659.700954861109</v>
      </c>
      <c r="H155" s="26" t="b">
        <v>1</v>
      </c>
    </row>
    <row r="156" spans="1:8" x14ac:dyDescent="0.25">
      <c r="A156">
        <f>VLOOKUP('Start Here'!$B$2,EntityNumber,2,FALSE)</f>
        <v>610002</v>
      </c>
      <c r="B156" s="71">
        <f>YEAR('Start Here'!$B$5)</f>
        <v>2024</v>
      </c>
      <c r="C156" s="77">
        <v>250</v>
      </c>
      <c r="D156" s="71">
        <v>35100</v>
      </c>
      <c r="E156" s="72">
        <f>'Exhibit 4'!J59-'Exhibit 4'!C59</f>
        <v>0</v>
      </c>
      <c r="F156" s="73">
        <f t="shared" si="4"/>
        <v>45444</v>
      </c>
      <c r="G156" s="74">
        <f t="shared" ca="1" si="5"/>
        <v>45659.700954861109</v>
      </c>
      <c r="H156" s="26" t="b">
        <v>1</v>
      </c>
    </row>
    <row r="157" spans="1:8" x14ac:dyDescent="0.25">
      <c r="A157">
        <f>VLOOKUP('Start Here'!$B$2,EntityNumber,2,FALSE)</f>
        <v>610002</v>
      </c>
      <c r="B157" s="71">
        <f>YEAR('Start Here'!$B$5)</f>
        <v>2024</v>
      </c>
      <c r="C157" s="77">
        <v>250</v>
      </c>
      <c r="D157" s="71">
        <v>35200</v>
      </c>
      <c r="E157" s="72">
        <f>'Exhibit 4'!J60-'Exhibit 4'!C60</f>
        <v>0</v>
      </c>
      <c r="F157" s="73">
        <f t="shared" si="4"/>
        <v>45444</v>
      </c>
      <c r="G157" s="74">
        <f t="shared" ca="1" si="5"/>
        <v>45659.700954861109</v>
      </c>
      <c r="H157" s="26" t="b">
        <v>1</v>
      </c>
    </row>
    <row r="158" spans="1:8" x14ac:dyDescent="0.25">
      <c r="A158">
        <f>VLOOKUP('Start Here'!$B$2,EntityNumber,2,FALSE)</f>
        <v>610002</v>
      </c>
      <c r="B158" s="71">
        <f>YEAR('Start Here'!$B$5)</f>
        <v>2024</v>
      </c>
      <c r="C158" s="77">
        <v>250</v>
      </c>
      <c r="D158" s="71">
        <v>35300</v>
      </c>
      <c r="E158" s="72">
        <f>'Exhibit 4'!J61-'Exhibit 4'!C61</f>
        <v>0</v>
      </c>
      <c r="F158" s="73">
        <f t="shared" si="4"/>
        <v>45444</v>
      </c>
      <c r="G158" s="74">
        <f t="shared" ca="1" si="5"/>
        <v>45659.700954861109</v>
      </c>
      <c r="H158" s="26" t="b">
        <v>1</v>
      </c>
    </row>
    <row r="159" spans="1:8" x14ac:dyDescent="0.25">
      <c r="A159">
        <f>VLOOKUP('Start Here'!$B$2,EntityNumber,2,FALSE)</f>
        <v>610002</v>
      </c>
      <c r="B159" s="71">
        <f>YEAR('Start Here'!$B$5)</f>
        <v>2024</v>
      </c>
      <c r="C159" s="77">
        <v>250</v>
      </c>
      <c r="D159" s="71">
        <v>35400</v>
      </c>
      <c r="E159" s="72">
        <f>'Exhibit 4'!J62-'Exhibit 4'!C62</f>
        <v>0</v>
      </c>
      <c r="F159" s="73">
        <f t="shared" si="4"/>
        <v>45444</v>
      </c>
      <c r="G159" s="74">
        <f t="shared" ca="1" si="5"/>
        <v>45659.700954861109</v>
      </c>
      <c r="H159" s="26" t="b">
        <v>1</v>
      </c>
    </row>
    <row r="160" spans="1:8" x14ac:dyDescent="0.25">
      <c r="A160">
        <f>VLOOKUP('Start Here'!$B$2,EntityNumber,2,FALSE)</f>
        <v>610002</v>
      </c>
      <c r="B160" s="71">
        <f>YEAR('Start Here'!$B$5)</f>
        <v>2024</v>
      </c>
      <c r="C160" s="77">
        <v>250</v>
      </c>
      <c r="D160" s="71">
        <v>35900</v>
      </c>
      <c r="E160" s="72">
        <f>'Exhibit 4'!J63-'Exhibit 4'!C63</f>
        <v>0</v>
      </c>
      <c r="F160" s="73">
        <f t="shared" si="4"/>
        <v>45444</v>
      </c>
      <c r="G160" s="74">
        <f t="shared" ca="1" si="5"/>
        <v>45659.700954861109</v>
      </c>
      <c r="H160" s="26" t="b">
        <v>1</v>
      </c>
    </row>
    <row r="161" spans="1:8" x14ac:dyDescent="0.25">
      <c r="A161">
        <f>VLOOKUP('Start Here'!$B$2,EntityNumber,2,FALSE)</f>
        <v>610002</v>
      </c>
      <c r="B161" s="71">
        <f>YEAR('Start Here'!$B$5)</f>
        <v>2024</v>
      </c>
      <c r="C161" s="77">
        <v>250</v>
      </c>
      <c r="D161" s="71">
        <v>36100</v>
      </c>
      <c r="E161" s="72">
        <f>'Exhibit 4'!J67-'Exhibit 4'!C67</f>
        <v>0</v>
      </c>
      <c r="F161" s="73">
        <f t="shared" si="4"/>
        <v>45444</v>
      </c>
      <c r="G161" s="74">
        <f t="shared" ca="1" si="5"/>
        <v>45659.700954861109</v>
      </c>
      <c r="H161" s="26" t="b">
        <v>1</v>
      </c>
    </row>
    <row r="162" spans="1:8" x14ac:dyDescent="0.25">
      <c r="A162">
        <f>VLOOKUP('Start Here'!$B$2,EntityNumber,2,FALSE)</f>
        <v>610002</v>
      </c>
      <c r="B162" s="71">
        <f>YEAR('Start Here'!$B$5)</f>
        <v>2024</v>
      </c>
      <c r="C162" s="77">
        <v>250</v>
      </c>
      <c r="D162" s="71">
        <v>36200</v>
      </c>
      <c r="E162" s="72">
        <f>'Exhibit 4'!J68-'Exhibit 4'!C68</f>
        <v>0</v>
      </c>
      <c r="F162" s="73">
        <f t="shared" si="4"/>
        <v>45444</v>
      </c>
      <c r="G162" s="74">
        <f t="shared" ca="1" si="5"/>
        <v>45659.700954861109</v>
      </c>
      <c r="H162" s="26" t="b">
        <v>1</v>
      </c>
    </row>
    <row r="163" spans="1:8" x14ac:dyDescent="0.25">
      <c r="A163">
        <f>VLOOKUP('Start Here'!$B$2,EntityNumber,2,FALSE)</f>
        <v>610002</v>
      </c>
      <c r="B163" s="71">
        <f>YEAR('Start Here'!$B$5)</f>
        <v>2024</v>
      </c>
      <c r="C163" s="77">
        <v>250</v>
      </c>
      <c r="D163" s="71">
        <v>36300</v>
      </c>
      <c r="E163" s="72">
        <f>'Exhibit 4'!J69-'Exhibit 4'!C69</f>
        <v>0</v>
      </c>
      <c r="F163" s="73">
        <f t="shared" si="4"/>
        <v>45444</v>
      </c>
      <c r="G163" s="74">
        <f t="shared" ca="1" si="5"/>
        <v>45659.700954861109</v>
      </c>
      <c r="H163" s="26" t="b">
        <v>1</v>
      </c>
    </row>
    <row r="164" spans="1:8" x14ac:dyDescent="0.25">
      <c r="A164">
        <f>VLOOKUP('Start Here'!$B$2,EntityNumber,2,FALSE)</f>
        <v>610002</v>
      </c>
      <c r="B164" s="71">
        <f>YEAR('Start Here'!$B$5)</f>
        <v>2024</v>
      </c>
      <c r="C164" s="77">
        <v>250</v>
      </c>
      <c r="D164" s="71">
        <v>36400</v>
      </c>
      <c r="E164" s="72">
        <f>'Exhibit 4'!J70-'Exhibit 4'!C70</f>
        <v>0</v>
      </c>
      <c r="F164" s="73">
        <f t="shared" si="4"/>
        <v>45444</v>
      </c>
      <c r="G164" s="74">
        <f t="shared" ca="1" si="5"/>
        <v>45659.700954861109</v>
      </c>
      <c r="H164" s="26" t="b">
        <v>1</v>
      </c>
    </row>
    <row r="165" spans="1:8" x14ac:dyDescent="0.25">
      <c r="A165">
        <f>VLOOKUP('Start Here'!$B$2,EntityNumber,2,FALSE)</f>
        <v>610002</v>
      </c>
      <c r="B165" s="71">
        <f>YEAR('Start Here'!$B$5)</f>
        <v>2024</v>
      </c>
      <c r="C165" s="77">
        <v>250</v>
      </c>
      <c r="D165" s="71">
        <v>36700</v>
      </c>
      <c r="E165" s="72">
        <f>'Exhibit 4'!J71-'Exhibit 4'!C71</f>
        <v>0</v>
      </c>
      <c r="F165" s="73">
        <f t="shared" si="4"/>
        <v>45444</v>
      </c>
      <c r="G165" s="74">
        <f t="shared" ca="1" si="5"/>
        <v>45659.700954861109</v>
      </c>
      <c r="H165" s="26" t="b">
        <v>1</v>
      </c>
    </row>
    <row r="166" spans="1:8" x14ac:dyDescent="0.25">
      <c r="A166">
        <f>VLOOKUP('Start Here'!$B$2,EntityNumber,2,FALSE)</f>
        <v>610002</v>
      </c>
      <c r="B166" s="71">
        <f>YEAR('Start Here'!$B$5)</f>
        <v>2024</v>
      </c>
      <c r="C166" s="77">
        <v>250</v>
      </c>
      <c r="D166" s="71">
        <v>36800</v>
      </c>
      <c r="E166" s="72">
        <f>'Exhibit 4'!J72-'Exhibit 4'!C72</f>
        <v>0</v>
      </c>
      <c r="F166" s="73">
        <f t="shared" si="4"/>
        <v>45444</v>
      </c>
      <c r="G166" s="74">
        <f t="shared" ca="1" si="5"/>
        <v>45659.700954861109</v>
      </c>
      <c r="H166" s="26" t="b">
        <v>1</v>
      </c>
    </row>
    <row r="167" spans="1:8" x14ac:dyDescent="0.25">
      <c r="A167">
        <f>VLOOKUP('Start Here'!$B$2,EntityNumber,2,FALSE)</f>
        <v>610002</v>
      </c>
      <c r="B167" s="71">
        <f>YEAR('Start Here'!$B$5)</f>
        <v>2024</v>
      </c>
      <c r="C167" s="77">
        <v>250</v>
      </c>
      <c r="D167" s="71">
        <v>36900</v>
      </c>
      <c r="E167" s="72">
        <f>'Exhibit 4'!J73-'Exhibit 4'!C73</f>
        <v>0</v>
      </c>
      <c r="F167" s="73">
        <f t="shared" si="4"/>
        <v>45444</v>
      </c>
      <c r="G167" s="74">
        <f t="shared" ca="1" si="5"/>
        <v>45659.700954861109</v>
      </c>
      <c r="H167" s="26" t="b">
        <v>1</v>
      </c>
    </row>
    <row r="168" spans="1:8" x14ac:dyDescent="0.25">
      <c r="A168">
        <f>VLOOKUP('Start Here'!$B$2,EntityNumber,2,FALSE)</f>
        <v>610002</v>
      </c>
      <c r="B168" s="71">
        <f>YEAR('Start Here'!$B$5)</f>
        <v>2024</v>
      </c>
      <c r="C168" s="77">
        <v>250</v>
      </c>
      <c r="D168" s="71">
        <v>41100</v>
      </c>
      <c r="E168" s="72">
        <f>'Exhibit 4'!J79-'Exhibit 4'!C79</f>
        <v>0</v>
      </c>
      <c r="F168" s="73">
        <f t="shared" si="4"/>
        <v>45444</v>
      </c>
      <c r="G168" s="74">
        <f t="shared" ca="1" si="5"/>
        <v>45659.700954861109</v>
      </c>
      <c r="H168" s="26" t="b">
        <v>1</v>
      </c>
    </row>
    <row r="169" spans="1:8" x14ac:dyDescent="0.25">
      <c r="A169">
        <f>VLOOKUP('Start Here'!$B$2,EntityNumber,2,FALSE)</f>
        <v>610002</v>
      </c>
      <c r="B169" s="71">
        <f>YEAR('Start Here'!$B$5)</f>
        <v>2024</v>
      </c>
      <c r="C169" s="77">
        <v>250</v>
      </c>
      <c r="D169" s="71">
        <v>41200</v>
      </c>
      <c r="E169" s="72">
        <f>'Exhibit 4'!J80-'Exhibit 4'!C80</f>
        <v>0</v>
      </c>
      <c r="F169" s="73">
        <f t="shared" si="4"/>
        <v>45444</v>
      </c>
      <c r="G169" s="74">
        <f t="shared" ca="1" si="5"/>
        <v>45659.700954861109</v>
      </c>
      <c r="H169" s="26" t="b">
        <v>1</v>
      </c>
    </row>
    <row r="170" spans="1:8" x14ac:dyDescent="0.25">
      <c r="A170">
        <f>VLOOKUP('Start Here'!$B$2,EntityNumber,2,FALSE)</f>
        <v>610002</v>
      </c>
      <c r="B170" s="71">
        <f>YEAR('Start Here'!$B$5)</f>
        <v>2024</v>
      </c>
      <c r="C170" s="77">
        <v>250</v>
      </c>
      <c r="D170" s="71">
        <v>41300</v>
      </c>
      <c r="E170" s="72">
        <f>'Exhibit 4'!J81-'Exhibit 4'!C81</f>
        <v>0</v>
      </c>
      <c r="F170" s="73">
        <f t="shared" si="4"/>
        <v>45444</v>
      </c>
      <c r="G170" s="74">
        <f t="shared" ca="1" si="5"/>
        <v>45659.700954861109</v>
      </c>
      <c r="H170" s="26" t="b">
        <v>1</v>
      </c>
    </row>
    <row r="171" spans="1:8" x14ac:dyDescent="0.25">
      <c r="A171">
        <f>VLOOKUP('Start Here'!$B$2,EntityNumber,2,FALSE)</f>
        <v>610002</v>
      </c>
      <c r="B171" s="71">
        <f>YEAR('Start Here'!$B$5)</f>
        <v>2024</v>
      </c>
      <c r="C171" s="77">
        <v>250</v>
      </c>
      <c r="D171" s="71">
        <v>41400</v>
      </c>
      <c r="E171" s="72">
        <f>'Exhibit 4'!J82-'Exhibit 4'!C82</f>
        <v>0</v>
      </c>
      <c r="F171" s="73">
        <f t="shared" si="4"/>
        <v>45444</v>
      </c>
      <c r="G171" s="74">
        <f t="shared" ca="1" si="5"/>
        <v>45659.700954861109</v>
      </c>
      <c r="H171" s="26" t="b">
        <v>1</v>
      </c>
    </row>
    <row r="172" spans="1:8" x14ac:dyDescent="0.25">
      <c r="A172">
        <f>VLOOKUP('Start Here'!$B$2,EntityNumber,2,FALSE)</f>
        <v>610002</v>
      </c>
      <c r="B172" s="71">
        <f>YEAR('Start Here'!$B$5)</f>
        <v>2024</v>
      </c>
      <c r="C172" s="77">
        <v>250</v>
      </c>
      <c r="D172" s="71">
        <v>41900</v>
      </c>
      <c r="E172" s="72">
        <f>'Exhibit 4'!J83-'Exhibit 4'!C83</f>
        <v>0</v>
      </c>
      <c r="F172" s="73">
        <f t="shared" si="4"/>
        <v>45444</v>
      </c>
      <c r="G172" s="74">
        <f t="shared" ca="1" si="5"/>
        <v>45659.700954861109</v>
      </c>
      <c r="H172" s="26" t="b">
        <v>1</v>
      </c>
    </row>
    <row r="173" spans="1:8" x14ac:dyDescent="0.25">
      <c r="A173">
        <f>VLOOKUP('Start Here'!$B$2,EntityNumber,2,FALSE)</f>
        <v>610002</v>
      </c>
      <c r="B173" s="71">
        <f>YEAR('Start Here'!$B$5)</f>
        <v>2024</v>
      </c>
      <c r="C173" s="77">
        <v>250</v>
      </c>
      <c r="D173" s="71">
        <v>42100</v>
      </c>
      <c r="E173" s="72">
        <f>'Exhibit 4'!J87-'Exhibit 4'!C87</f>
        <v>0</v>
      </c>
      <c r="F173" s="73">
        <f t="shared" si="4"/>
        <v>45444</v>
      </c>
      <c r="G173" s="74">
        <f t="shared" ca="1" si="5"/>
        <v>45659.700954861109</v>
      </c>
      <c r="H173" s="26" t="b">
        <v>1</v>
      </c>
    </row>
    <row r="174" spans="1:8" x14ac:dyDescent="0.25">
      <c r="A174">
        <f>VLOOKUP('Start Here'!$B$2,EntityNumber,2,FALSE)</f>
        <v>610002</v>
      </c>
      <c r="B174" s="71">
        <f>YEAR('Start Here'!$B$5)</f>
        <v>2024</v>
      </c>
      <c r="C174" s="77">
        <v>250</v>
      </c>
      <c r="D174" s="71">
        <v>42200</v>
      </c>
      <c r="E174" s="72">
        <f>'Exhibit 4'!J88-'Exhibit 4'!C88</f>
        <v>0</v>
      </c>
      <c r="F174" s="73">
        <f t="shared" si="4"/>
        <v>45444</v>
      </c>
      <c r="G174" s="74">
        <f t="shared" ca="1" si="5"/>
        <v>45659.700954861109</v>
      </c>
      <c r="H174" s="26" t="b">
        <v>1</v>
      </c>
    </row>
    <row r="175" spans="1:8" x14ac:dyDescent="0.25">
      <c r="A175">
        <f>VLOOKUP('Start Here'!$B$2,EntityNumber,2,FALSE)</f>
        <v>610002</v>
      </c>
      <c r="B175" s="71">
        <f>YEAR('Start Here'!$B$5)</f>
        <v>2024</v>
      </c>
      <c r="C175" s="77">
        <v>250</v>
      </c>
      <c r="D175" s="71">
        <v>42300</v>
      </c>
      <c r="E175" s="72">
        <f>'Exhibit 4'!J89-'Exhibit 4'!C89</f>
        <v>0</v>
      </c>
      <c r="F175" s="73">
        <f t="shared" si="4"/>
        <v>45444</v>
      </c>
      <c r="G175" s="74">
        <f t="shared" ca="1" si="5"/>
        <v>45659.700954861109</v>
      </c>
      <c r="H175" s="26" t="b">
        <v>1</v>
      </c>
    </row>
    <row r="176" spans="1:8" x14ac:dyDescent="0.25">
      <c r="A176">
        <f>VLOOKUP('Start Here'!$B$2,EntityNumber,2,FALSE)</f>
        <v>610002</v>
      </c>
      <c r="B176" s="71">
        <f>YEAR('Start Here'!$B$5)</f>
        <v>2024</v>
      </c>
      <c r="C176" s="77">
        <v>250</v>
      </c>
      <c r="D176" s="71">
        <v>42900</v>
      </c>
      <c r="E176" s="72">
        <f>'Exhibit 4'!J90-'Exhibit 4'!C90</f>
        <v>0</v>
      </c>
      <c r="F176" s="73">
        <f t="shared" si="4"/>
        <v>45444</v>
      </c>
      <c r="G176" s="74">
        <f t="shared" ca="1" si="5"/>
        <v>45659.700954861109</v>
      </c>
      <c r="H176" s="26" t="b">
        <v>1</v>
      </c>
    </row>
    <row r="177" spans="1:8" x14ac:dyDescent="0.25">
      <c r="A177">
        <f>VLOOKUP('Start Here'!$B$2,EntityNumber,2,FALSE)</f>
        <v>610002</v>
      </c>
      <c r="B177" s="71">
        <f>YEAR('Start Here'!$B$5)</f>
        <v>2024</v>
      </c>
      <c r="C177" s="77">
        <v>250</v>
      </c>
      <c r="D177" s="71">
        <v>43100</v>
      </c>
      <c r="E177" s="72">
        <f>'Exhibit 4'!J94-'Exhibit 4'!C94</f>
        <v>0</v>
      </c>
      <c r="F177" s="73">
        <f t="shared" si="4"/>
        <v>45444</v>
      </c>
      <c r="G177" s="74">
        <f t="shared" ca="1" si="5"/>
        <v>45659.700954861109</v>
      </c>
      <c r="H177" s="26" t="b">
        <v>1</v>
      </c>
    </row>
    <row r="178" spans="1:8" x14ac:dyDescent="0.25">
      <c r="A178">
        <f>VLOOKUP('Start Here'!$B$2,EntityNumber,2,FALSE)</f>
        <v>610002</v>
      </c>
      <c r="B178" s="71">
        <f>YEAR('Start Here'!$B$5)</f>
        <v>2024</v>
      </c>
      <c r="C178" s="77">
        <v>250</v>
      </c>
      <c r="D178" s="71">
        <v>43200</v>
      </c>
      <c r="E178" s="72">
        <f>'Exhibit 4'!J95-'Exhibit 4'!C95</f>
        <v>0</v>
      </c>
      <c r="F178" s="73">
        <f t="shared" si="4"/>
        <v>45444</v>
      </c>
      <c r="G178" s="74">
        <f t="shared" ca="1" si="5"/>
        <v>45659.700954861109</v>
      </c>
      <c r="H178" s="26" t="b">
        <v>1</v>
      </c>
    </row>
    <row r="179" spans="1:8" x14ac:dyDescent="0.25">
      <c r="A179">
        <f>VLOOKUP('Start Here'!$B$2,EntityNumber,2,FALSE)</f>
        <v>610002</v>
      </c>
      <c r="B179" s="71">
        <f>YEAR('Start Here'!$B$5)</f>
        <v>2024</v>
      </c>
      <c r="C179" s="77">
        <v>250</v>
      </c>
      <c r="D179" s="71">
        <v>43300</v>
      </c>
      <c r="E179" s="72">
        <f>'Exhibit 4'!J96-'Exhibit 4'!C96</f>
        <v>0</v>
      </c>
      <c r="F179" s="73">
        <f t="shared" si="4"/>
        <v>45444</v>
      </c>
      <c r="G179" s="74">
        <f t="shared" ca="1" si="5"/>
        <v>45659.700954861109</v>
      </c>
      <c r="H179" s="26" t="b">
        <v>1</v>
      </c>
    </row>
    <row r="180" spans="1:8" x14ac:dyDescent="0.25">
      <c r="A180">
        <f>VLOOKUP('Start Here'!$B$2,EntityNumber,2,FALSE)</f>
        <v>610002</v>
      </c>
      <c r="B180" s="71">
        <f>YEAR('Start Here'!$B$5)</f>
        <v>2024</v>
      </c>
      <c r="C180" s="77">
        <v>250</v>
      </c>
      <c r="D180" s="71">
        <v>43400</v>
      </c>
      <c r="E180" s="72">
        <f>'Exhibit 4'!J97-'Exhibit 4'!C97</f>
        <v>0</v>
      </c>
      <c r="F180" s="73">
        <f t="shared" si="4"/>
        <v>45444</v>
      </c>
      <c r="G180" s="74">
        <f t="shared" ca="1" si="5"/>
        <v>45659.700954861109</v>
      </c>
      <c r="H180" s="26" t="b">
        <v>1</v>
      </c>
    </row>
    <row r="181" spans="1:8" x14ac:dyDescent="0.25">
      <c r="A181">
        <f>VLOOKUP('Start Here'!$B$2,EntityNumber,2,FALSE)</f>
        <v>610002</v>
      </c>
      <c r="B181" s="71">
        <f>YEAR('Start Here'!$B$5)</f>
        <v>2024</v>
      </c>
      <c r="C181" s="77">
        <v>250</v>
      </c>
      <c r="D181" s="71">
        <v>43500</v>
      </c>
      <c r="E181" s="72">
        <f>'Exhibit 4'!J98-'Exhibit 4'!C98</f>
        <v>0</v>
      </c>
      <c r="F181" s="73">
        <f t="shared" si="4"/>
        <v>45444</v>
      </c>
      <c r="G181" s="74">
        <f t="shared" ca="1" si="5"/>
        <v>45659.700954861109</v>
      </c>
      <c r="H181" s="26" t="b">
        <v>1</v>
      </c>
    </row>
    <row r="182" spans="1:8" x14ac:dyDescent="0.25">
      <c r="A182">
        <f>VLOOKUP('Start Here'!$B$2,EntityNumber,2,FALSE)</f>
        <v>610002</v>
      </c>
      <c r="B182" s="71">
        <f>YEAR('Start Here'!$B$5)</f>
        <v>2024</v>
      </c>
      <c r="C182" s="77">
        <v>250</v>
      </c>
      <c r="D182" s="71">
        <v>43600</v>
      </c>
      <c r="E182" s="72">
        <f>'Exhibit 4'!J99-'Exhibit 4'!C99</f>
        <v>0</v>
      </c>
      <c r="F182" s="73">
        <f t="shared" si="4"/>
        <v>45444</v>
      </c>
      <c r="G182" s="74">
        <f t="shared" ca="1" si="5"/>
        <v>45659.700954861109</v>
      </c>
      <c r="H182" s="26" t="b">
        <v>1</v>
      </c>
    </row>
    <row r="183" spans="1:8" x14ac:dyDescent="0.25">
      <c r="A183">
        <f>VLOOKUP('Start Here'!$B$2,EntityNumber,2,FALSE)</f>
        <v>610002</v>
      </c>
      <c r="B183" s="71">
        <f>YEAR('Start Here'!$B$5)</f>
        <v>2024</v>
      </c>
      <c r="C183" s="77">
        <v>250</v>
      </c>
      <c r="D183" s="71">
        <v>43700</v>
      </c>
      <c r="E183" s="72">
        <f>'Exhibit 4'!J100-'Exhibit 4'!C100</f>
        <v>0</v>
      </c>
      <c r="F183" s="73">
        <f t="shared" si="4"/>
        <v>45444</v>
      </c>
      <c r="G183" s="74">
        <f t="shared" ca="1" si="5"/>
        <v>45659.700954861109</v>
      </c>
      <c r="H183" s="26" t="b">
        <v>1</v>
      </c>
    </row>
    <row r="184" spans="1:8" x14ac:dyDescent="0.25">
      <c r="A184">
        <f>VLOOKUP('Start Here'!$B$2,EntityNumber,2,FALSE)</f>
        <v>610002</v>
      </c>
      <c r="B184" s="71">
        <f>YEAR('Start Here'!$B$5)</f>
        <v>2024</v>
      </c>
      <c r="C184" s="77">
        <v>250</v>
      </c>
      <c r="D184" s="71">
        <v>43800</v>
      </c>
      <c r="E184" s="72">
        <f>'Exhibit 4'!J101-'Exhibit 4'!C101</f>
        <v>0</v>
      </c>
      <c r="F184" s="73">
        <f t="shared" si="4"/>
        <v>45444</v>
      </c>
      <c r="G184" s="74">
        <f t="shared" ca="1" si="5"/>
        <v>45659.700954861109</v>
      </c>
      <c r="H184" s="26" t="b">
        <v>1</v>
      </c>
    </row>
    <row r="185" spans="1:8" x14ac:dyDescent="0.25">
      <c r="A185">
        <f>VLOOKUP('Start Here'!$B$2,EntityNumber,2,FALSE)</f>
        <v>610002</v>
      </c>
      <c r="B185" s="71">
        <f>YEAR('Start Here'!$B$5)</f>
        <v>2024</v>
      </c>
      <c r="C185" s="77">
        <v>250</v>
      </c>
      <c r="D185" s="71">
        <v>43900</v>
      </c>
      <c r="E185" s="72">
        <f>'Exhibit 4'!J102-'Exhibit 4'!C102</f>
        <v>0</v>
      </c>
      <c r="F185" s="73">
        <f t="shared" si="4"/>
        <v>45444</v>
      </c>
      <c r="G185" s="74">
        <f t="shared" ca="1" si="5"/>
        <v>45659.700954861109</v>
      </c>
      <c r="H185" s="26" t="b">
        <v>1</v>
      </c>
    </row>
    <row r="186" spans="1:8" x14ac:dyDescent="0.25">
      <c r="A186">
        <f>VLOOKUP('Start Here'!$B$2,EntityNumber,2,FALSE)</f>
        <v>610002</v>
      </c>
      <c r="B186" s="71">
        <f>YEAR('Start Here'!$B$5)</f>
        <v>2024</v>
      </c>
      <c r="C186" s="77">
        <v>250</v>
      </c>
      <c r="D186" s="71">
        <v>44100</v>
      </c>
      <c r="E186" s="72">
        <f>'Exhibit 4'!J106-'Exhibit 4'!C106</f>
        <v>0</v>
      </c>
      <c r="F186" s="73">
        <f t="shared" si="4"/>
        <v>45444</v>
      </c>
      <c r="G186" s="74">
        <f t="shared" ca="1" si="5"/>
        <v>45659.700954861109</v>
      </c>
      <c r="H186" s="26" t="b">
        <v>1</v>
      </c>
    </row>
    <row r="187" spans="1:8" x14ac:dyDescent="0.25">
      <c r="A187">
        <f>VLOOKUP('Start Here'!$B$2,EntityNumber,2,FALSE)</f>
        <v>610002</v>
      </c>
      <c r="B187" s="71">
        <f>YEAR('Start Here'!$B$5)</f>
        <v>2024</v>
      </c>
      <c r="C187" s="77">
        <v>250</v>
      </c>
      <c r="D187" s="71">
        <v>44200</v>
      </c>
      <c r="E187" s="72">
        <f>'Exhibit 4'!J107-'Exhibit 4'!C107</f>
        <v>0</v>
      </c>
      <c r="F187" s="73">
        <f t="shared" si="4"/>
        <v>45444</v>
      </c>
      <c r="G187" s="74">
        <f t="shared" ca="1" si="5"/>
        <v>45659.700954861109</v>
      </c>
      <c r="H187" s="26" t="b">
        <v>1</v>
      </c>
    </row>
    <row r="188" spans="1:8" x14ac:dyDescent="0.25">
      <c r="A188">
        <f>VLOOKUP('Start Here'!$B$2,EntityNumber,2,FALSE)</f>
        <v>610002</v>
      </c>
      <c r="B188" s="71">
        <f>YEAR('Start Here'!$B$5)</f>
        <v>2024</v>
      </c>
      <c r="C188" s="77">
        <v>250</v>
      </c>
      <c r="D188" s="71">
        <v>44300</v>
      </c>
      <c r="E188" s="72">
        <f>'Exhibit 4'!J108-'Exhibit 4'!C108</f>
        <v>0</v>
      </c>
      <c r="F188" s="73">
        <f t="shared" si="4"/>
        <v>45444</v>
      </c>
      <c r="G188" s="74">
        <f t="shared" ca="1" si="5"/>
        <v>45659.700954861109</v>
      </c>
      <c r="H188" s="26" t="b">
        <v>1</v>
      </c>
    </row>
    <row r="189" spans="1:8" x14ac:dyDescent="0.25">
      <c r="A189">
        <f>VLOOKUP('Start Here'!$B$2,EntityNumber,2,FALSE)</f>
        <v>610002</v>
      </c>
      <c r="B189" s="71">
        <f>YEAR('Start Here'!$B$5)</f>
        <v>2024</v>
      </c>
      <c r="C189" s="77">
        <v>250</v>
      </c>
      <c r="D189" s="71">
        <v>44400</v>
      </c>
      <c r="E189" s="72">
        <f>'Exhibit 4'!J109-'Exhibit 4'!C109</f>
        <v>0</v>
      </c>
      <c r="F189" s="73">
        <f t="shared" si="4"/>
        <v>45444</v>
      </c>
      <c r="G189" s="74">
        <f t="shared" ca="1" si="5"/>
        <v>45659.700954861109</v>
      </c>
      <c r="H189" s="26" t="b">
        <v>1</v>
      </c>
    </row>
    <row r="190" spans="1:8" x14ac:dyDescent="0.25">
      <c r="A190">
        <f>VLOOKUP('Start Here'!$B$2,EntityNumber,2,FALSE)</f>
        <v>610002</v>
      </c>
      <c r="B190" s="71">
        <f>YEAR('Start Here'!$B$5)</f>
        <v>2024</v>
      </c>
      <c r="C190" s="77">
        <v>250</v>
      </c>
      <c r="D190" s="71">
        <v>44500</v>
      </c>
      <c r="E190" s="72">
        <f>'Exhibit 4'!J110-'Exhibit 4'!C110</f>
        <v>0</v>
      </c>
      <c r="F190" s="73">
        <f t="shared" si="4"/>
        <v>45444</v>
      </c>
      <c r="G190" s="74">
        <f t="shared" ca="1" si="5"/>
        <v>45659.700954861109</v>
      </c>
      <c r="H190" s="26" t="b">
        <v>1</v>
      </c>
    </row>
    <row r="191" spans="1:8" x14ac:dyDescent="0.25">
      <c r="A191">
        <f>VLOOKUP('Start Here'!$B$2,EntityNumber,2,FALSE)</f>
        <v>610002</v>
      </c>
      <c r="B191" s="71">
        <f>YEAR('Start Here'!$B$5)</f>
        <v>2024</v>
      </c>
      <c r="C191" s="77">
        <v>250</v>
      </c>
      <c r="D191" s="71">
        <v>44600</v>
      </c>
      <c r="E191" s="72">
        <f>'Exhibit 4'!J111-'Exhibit 4'!C111</f>
        <v>0</v>
      </c>
      <c r="F191" s="73">
        <f t="shared" si="4"/>
        <v>45444</v>
      </c>
      <c r="G191" s="74">
        <f t="shared" ca="1" si="5"/>
        <v>45659.700954861109</v>
      </c>
      <c r="H191" s="26" t="b">
        <v>1</v>
      </c>
    </row>
    <row r="192" spans="1:8" x14ac:dyDescent="0.25">
      <c r="A192">
        <f>VLOOKUP('Start Here'!$B$2,EntityNumber,2,FALSE)</f>
        <v>610002</v>
      </c>
      <c r="B192" s="71">
        <f>YEAR('Start Here'!$B$5)</f>
        <v>2024</v>
      </c>
      <c r="C192" s="77">
        <v>250</v>
      </c>
      <c r="D192" s="71">
        <v>44700</v>
      </c>
      <c r="E192" s="72">
        <f>'Exhibit 4'!J112-'Exhibit 4'!C112</f>
        <v>0</v>
      </c>
      <c r="F192" s="73">
        <f t="shared" si="4"/>
        <v>45444</v>
      </c>
      <c r="G192" s="74">
        <f t="shared" ca="1" si="5"/>
        <v>45659.700954861109</v>
      </c>
      <c r="H192" s="26" t="b">
        <v>1</v>
      </c>
    </row>
    <row r="193" spans="1:8" x14ac:dyDescent="0.25">
      <c r="A193">
        <f>VLOOKUP('Start Here'!$B$2,EntityNumber,2,FALSE)</f>
        <v>610002</v>
      </c>
      <c r="B193" s="71">
        <f>YEAR('Start Here'!$B$5)</f>
        <v>2024</v>
      </c>
      <c r="C193" s="77">
        <v>250</v>
      </c>
      <c r="D193" s="71">
        <v>44900</v>
      </c>
      <c r="E193" s="72">
        <f>'Exhibit 4'!J113-'Exhibit 4'!C113</f>
        <v>0</v>
      </c>
      <c r="F193" s="73">
        <f t="shared" si="4"/>
        <v>45444</v>
      </c>
      <c r="G193" s="74">
        <f t="shared" ca="1" si="5"/>
        <v>45659.700954861109</v>
      </c>
      <c r="H193" s="26" t="b">
        <v>1</v>
      </c>
    </row>
    <row r="194" spans="1:8" x14ac:dyDescent="0.25">
      <c r="A194">
        <f>VLOOKUP('Start Here'!$B$2,EntityNumber,2,FALSE)</f>
        <v>610002</v>
      </c>
      <c r="B194" s="71">
        <f>YEAR('Start Here'!$B$5)</f>
        <v>2024</v>
      </c>
      <c r="C194" s="77">
        <v>250</v>
      </c>
      <c r="D194" s="71">
        <v>45100</v>
      </c>
      <c r="E194" s="72">
        <f>'Exhibit 4'!J117-'Exhibit 4'!C117</f>
        <v>0</v>
      </c>
      <c r="F194" s="73">
        <f t="shared" si="4"/>
        <v>45444</v>
      </c>
      <c r="G194" s="74">
        <f t="shared" ca="1" si="5"/>
        <v>45659.700954861109</v>
      </c>
      <c r="H194" s="26" t="b">
        <v>1</v>
      </c>
    </row>
    <row r="195" spans="1:8" x14ac:dyDescent="0.25">
      <c r="A195">
        <f>VLOOKUP('Start Here'!$B$2,EntityNumber,2,FALSE)</f>
        <v>610002</v>
      </c>
      <c r="B195" s="71">
        <f>YEAR('Start Here'!$B$5)</f>
        <v>2024</v>
      </c>
      <c r="C195" s="77">
        <v>250</v>
      </c>
      <c r="D195" s="71">
        <v>45200</v>
      </c>
      <c r="E195" s="72">
        <f>'Exhibit 4'!J118-'Exhibit 4'!C118</f>
        <v>0</v>
      </c>
      <c r="F195" s="73">
        <f t="shared" si="4"/>
        <v>45444</v>
      </c>
      <c r="G195" s="74">
        <f t="shared" ca="1" si="5"/>
        <v>45659.700954861109</v>
      </c>
      <c r="H195" s="26" t="b">
        <v>1</v>
      </c>
    </row>
    <row r="196" spans="1:8" x14ac:dyDescent="0.25">
      <c r="A196">
        <f>VLOOKUP('Start Here'!$B$2,EntityNumber,2,FALSE)</f>
        <v>610002</v>
      </c>
      <c r="B196" s="71">
        <f>YEAR('Start Here'!$B$5)</f>
        <v>2024</v>
      </c>
      <c r="C196" s="77">
        <v>250</v>
      </c>
      <c r="D196" s="71">
        <v>45500</v>
      </c>
      <c r="E196" s="72">
        <f>'Exhibit 4'!J119-'Exhibit 4'!C119</f>
        <v>0</v>
      </c>
      <c r="F196" s="73">
        <f t="shared" ref="F196:F259" si="6">$F$2</f>
        <v>45444</v>
      </c>
      <c r="G196" s="74">
        <f t="shared" ca="1" si="5"/>
        <v>45659.700954861109</v>
      </c>
      <c r="H196" s="26" t="b">
        <v>1</v>
      </c>
    </row>
    <row r="197" spans="1:8" x14ac:dyDescent="0.25">
      <c r="A197">
        <f>VLOOKUP('Start Here'!$B$2,EntityNumber,2,FALSE)</f>
        <v>610002</v>
      </c>
      <c r="B197" s="71">
        <f>YEAR('Start Here'!$B$5)</f>
        <v>2024</v>
      </c>
      <c r="C197" s="77">
        <v>250</v>
      </c>
      <c r="D197" s="71">
        <v>45600</v>
      </c>
      <c r="E197" s="72">
        <f>'Exhibit 4'!J120-'Exhibit 4'!C120</f>
        <v>0</v>
      </c>
      <c r="F197" s="73">
        <f t="shared" si="6"/>
        <v>45444</v>
      </c>
      <c r="G197" s="74">
        <f t="shared" ca="1" si="5"/>
        <v>45659.700954861109</v>
      </c>
      <c r="H197" s="26" t="b">
        <v>1</v>
      </c>
    </row>
    <row r="198" spans="1:8" x14ac:dyDescent="0.25">
      <c r="A198">
        <f>VLOOKUP('Start Here'!$B$2,EntityNumber,2,FALSE)</f>
        <v>610002</v>
      </c>
      <c r="B198" s="71">
        <f>YEAR('Start Here'!$B$5)</f>
        <v>2024</v>
      </c>
      <c r="C198" s="77">
        <v>250</v>
      </c>
      <c r="D198" s="71">
        <v>45700</v>
      </c>
      <c r="E198" s="72">
        <f>'Exhibit 4'!J121-'Exhibit 4'!C121</f>
        <v>0</v>
      </c>
      <c r="F198" s="73">
        <f t="shared" si="6"/>
        <v>45444</v>
      </c>
      <c r="G198" s="74">
        <f t="shared" ref="G198:G264" ca="1" si="7">NOW()</f>
        <v>45659.700954861109</v>
      </c>
      <c r="H198" s="26" t="b">
        <v>1</v>
      </c>
    </row>
    <row r="199" spans="1:8" x14ac:dyDescent="0.25">
      <c r="A199">
        <f>VLOOKUP('Start Here'!$B$2,EntityNumber,2,FALSE)</f>
        <v>610002</v>
      </c>
      <c r="B199" s="71">
        <f>YEAR('Start Here'!$B$5)</f>
        <v>2024</v>
      </c>
      <c r="C199" s="77">
        <v>250</v>
      </c>
      <c r="D199" s="71">
        <v>45800</v>
      </c>
      <c r="E199" s="72">
        <f>'Exhibit 4'!J122-'Exhibit 4'!C122</f>
        <v>0</v>
      </c>
      <c r="F199" s="73">
        <f t="shared" si="6"/>
        <v>45444</v>
      </c>
      <c r="G199" s="74">
        <f t="shared" ca="1" si="7"/>
        <v>45659.700954861109</v>
      </c>
      <c r="H199" s="26" t="b">
        <v>1</v>
      </c>
    </row>
    <row r="200" spans="1:8" x14ac:dyDescent="0.25">
      <c r="A200">
        <f>VLOOKUP('Start Here'!$B$2,EntityNumber,2,FALSE)</f>
        <v>610002</v>
      </c>
      <c r="B200" s="71">
        <f>YEAR('Start Here'!$B$5)</f>
        <v>2024</v>
      </c>
      <c r="C200" s="77">
        <v>250</v>
      </c>
      <c r="D200" s="71">
        <v>46300</v>
      </c>
      <c r="E200" s="72">
        <f>'Exhibit 4'!J126-'Exhibit 4'!C126</f>
        <v>0</v>
      </c>
      <c r="F200" s="73">
        <f t="shared" si="6"/>
        <v>45444</v>
      </c>
      <c r="G200" s="74">
        <f t="shared" ca="1" si="7"/>
        <v>45659.700954861109</v>
      </c>
      <c r="H200" s="26" t="b">
        <v>1</v>
      </c>
    </row>
    <row r="201" spans="1:8" x14ac:dyDescent="0.25">
      <c r="A201">
        <f>VLOOKUP('Start Here'!$B$2,EntityNumber,2,FALSE)</f>
        <v>610002</v>
      </c>
      <c r="B201" s="71">
        <f>YEAR('Start Here'!$B$5)</f>
        <v>2024</v>
      </c>
      <c r="C201" s="77">
        <v>250</v>
      </c>
      <c r="D201" s="71">
        <v>46500</v>
      </c>
      <c r="E201" s="72">
        <f>'Exhibit 4'!J127-'Exhibit 4'!C127</f>
        <v>0</v>
      </c>
      <c r="F201" s="73">
        <f t="shared" si="6"/>
        <v>45444</v>
      </c>
      <c r="G201" s="74">
        <f t="shared" ca="1" si="7"/>
        <v>45659.700954861109</v>
      </c>
      <c r="H201" s="26" t="b">
        <v>1</v>
      </c>
    </row>
    <row r="202" spans="1:8" x14ac:dyDescent="0.25">
      <c r="A202">
        <f>VLOOKUP('Start Here'!$B$2,EntityNumber,2,FALSE)</f>
        <v>610002</v>
      </c>
      <c r="B202" s="71">
        <f>YEAR('Start Here'!$B$5)</f>
        <v>2024</v>
      </c>
      <c r="C202" s="77">
        <v>250</v>
      </c>
      <c r="D202" s="71">
        <v>46600</v>
      </c>
      <c r="E202" s="72">
        <f>'Exhibit 4'!J128-'Exhibit 4'!C128</f>
        <v>0</v>
      </c>
      <c r="F202" s="73">
        <f t="shared" si="6"/>
        <v>45444</v>
      </c>
      <c r="G202" s="74">
        <f t="shared" ca="1" si="7"/>
        <v>45659.700954861109</v>
      </c>
      <c r="H202" s="26" t="b">
        <v>1</v>
      </c>
    </row>
    <row r="203" spans="1:8" x14ac:dyDescent="0.25">
      <c r="A203">
        <f>VLOOKUP('Start Here'!$B$2,EntityNumber,2,FALSE)</f>
        <v>610002</v>
      </c>
      <c r="B203" s="71">
        <f>YEAR('Start Here'!$B$5)</f>
        <v>2024</v>
      </c>
      <c r="C203" s="77">
        <v>250</v>
      </c>
      <c r="D203" s="71">
        <v>47000</v>
      </c>
      <c r="E203" s="72">
        <f>'Exhibit 4'!J131-'Exhibit 4'!C131</f>
        <v>0</v>
      </c>
      <c r="F203" s="73">
        <f t="shared" si="6"/>
        <v>45444</v>
      </c>
      <c r="G203" s="74">
        <f t="shared" ca="1" si="7"/>
        <v>45659.700954861109</v>
      </c>
      <c r="H203" s="26" t="b">
        <v>1</v>
      </c>
    </row>
    <row r="204" spans="1:8" x14ac:dyDescent="0.25">
      <c r="A204">
        <f>VLOOKUP('Start Here'!$B$2,EntityNumber,2,FALSE)</f>
        <v>610002</v>
      </c>
      <c r="B204" s="71">
        <f>YEAR('Start Here'!$B$5)</f>
        <v>2024</v>
      </c>
      <c r="C204" s="77">
        <v>250</v>
      </c>
      <c r="D204" s="71">
        <v>48000</v>
      </c>
      <c r="E204" s="72">
        <f>'Exhibit 4'!J133-'Exhibit 4'!C133</f>
        <v>0</v>
      </c>
      <c r="F204" s="73">
        <f t="shared" si="6"/>
        <v>45444</v>
      </c>
      <c r="G204" s="74">
        <f t="shared" ca="1" si="7"/>
        <v>45659.700954861109</v>
      </c>
      <c r="H204" s="26" t="b">
        <v>1</v>
      </c>
    </row>
    <row r="205" spans="1:8" x14ac:dyDescent="0.25">
      <c r="A205">
        <f>VLOOKUP('Start Here'!$B$2,EntityNumber,2,FALSE)</f>
        <v>610002</v>
      </c>
      <c r="B205" s="71">
        <f>YEAR('Start Here'!$B$5)</f>
        <v>2024</v>
      </c>
      <c r="C205" s="77">
        <v>250</v>
      </c>
      <c r="D205" s="71">
        <v>48500</v>
      </c>
      <c r="E205" s="72">
        <f>'Exhibit 4'!J135-'Exhibit 4'!C135</f>
        <v>0</v>
      </c>
      <c r="F205" s="73">
        <f t="shared" si="6"/>
        <v>45444</v>
      </c>
      <c r="G205" s="74">
        <f t="shared" ca="1" si="7"/>
        <v>45659.700954861109</v>
      </c>
      <c r="H205" s="26" t="b">
        <v>1</v>
      </c>
    </row>
    <row r="206" spans="1:8" x14ac:dyDescent="0.25">
      <c r="A206">
        <f>VLOOKUP('Start Here'!$B$2,EntityNumber,2,FALSE)</f>
        <v>610002</v>
      </c>
      <c r="B206" s="71">
        <f>YEAR('Start Here'!$B$5)</f>
        <v>2024</v>
      </c>
      <c r="C206" s="77">
        <v>250</v>
      </c>
      <c r="D206" s="71">
        <v>49100</v>
      </c>
      <c r="E206" s="72">
        <f>'Exhibit 4'!J138-'Exhibit 4'!C138</f>
        <v>0</v>
      </c>
      <c r="F206" s="73">
        <f t="shared" si="6"/>
        <v>45444</v>
      </c>
      <c r="G206" s="74">
        <f t="shared" ca="1" si="7"/>
        <v>45659.700954861109</v>
      </c>
      <c r="H206" s="26" t="b">
        <v>1</v>
      </c>
    </row>
    <row r="207" spans="1:8" x14ac:dyDescent="0.25">
      <c r="A207">
        <f>VLOOKUP('Start Here'!$B$2,EntityNumber,2,FALSE)</f>
        <v>610002</v>
      </c>
      <c r="B207" s="71">
        <f>YEAR('Start Here'!$B$5)</f>
        <v>2024</v>
      </c>
      <c r="C207" s="77">
        <v>250</v>
      </c>
      <c r="D207" s="71">
        <v>49200</v>
      </c>
      <c r="E207" s="72">
        <f>'Exhibit 4'!J139-'Exhibit 4'!C139</f>
        <v>0</v>
      </c>
      <c r="F207" s="73">
        <f t="shared" si="6"/>
        <v>45444</v>
      </c>
      <c r="G207" s="74">
        <f t="shared" ca="1" si="7"/>
        <v>45659.700954861109</v>
      </c>
      <c r="H207" s="26" t="b">
        <v>1</v>
      </c>
    </row>
    <row r="208" spans="1:8" x14ac:dyDescent="0.25">
      <c r="A208">
        <f>VLOOKUP('Start Here'!$B$2,EntityNumber,2,FALSE)</f>
        <v>610002</v>
      </c>
      <c r="B208" s="71">
        <f>YEAR('Start Here'!$B$5)</f>
        <v>2024</v>
      </c>
      <c r="C208" s="77">
        <v>250</v>
      </c>
      <c r="D208" s="71">
        <v>49900</v>
      </c>
      <c r="E208" s="72">
        <f>'Exhibit 4'!J140-'Exhibit 4'!C140</f>
        <v>0</v>
      </c>
      <c r="F208" s="73">
        <f t="shared" si="6"/>
        <v>45444</v>
      </c>
      <c r="G208" s="74">
        <f t="shared" ca="1" si="7"/>
        <v>45659.700954861109</v>
      </c>
      <c r="H208" s="26" t="b">
        <v>1</v>
      </c>
    </row>
    <row r="209" spans="1:8" x14ac:dyDescent="0.25">
      <c r="A209">
        <f>VLOOKUP('Start Here'!$B$2,EntityNumber,2,FALSE)</f>
        <v>610002</v>
      </c>
      <c r="B209" s="71">
        <f>YEAR('Start Here'!$B$5)</f>
        <v>2024</v>
      </c>
      <c r="C209" s="77">
        <v>250</v>
      </c>
      <c r="D209" s="71">
        <v>39101</v>
      </c>
      <c r="E209" s="72">
        <f>'Exhibit 4'!J146-'Exhibit 4'!C146</f>
        <v>0</v>
      </c>
      <c r="F209" s="73">
        <f t="shared" si="6"/>
        <v>45444</v>
      </c>
      <c r="G209" s="74">
        <f t="shared" ca="1" si="7"/>
        <v>45659.700954861109</v>
      </c>
      <c r="H209" s="26" t="b">
        <v>1</v>
      </c>
    </row>
    <row r="210" spans="1:8" x14ac:dyDescent="0.25">
      <c r="A210">
        <f>VLOOKUP('Start Here'!$B$2,EntityNumber,2,FALSE)</f>
        <v>610002</v>
      </c>
      <c r="B210" s="71">
        <f>YEAR('Start Here'!$B$5)</f>
        <v>2024</v>
      </c>
      <c r="C210" s="77">
        <v>250</v>
      </c>
      <c r="D210" s="71">
        <v>51100</v>
      </c>
      <c r="E210" s="72">
        <f>('Exhibit 4'!J147-'Exhibit 4'!C147)*-1</f>
        <v>0</v>
      </c>
      <c r="F210" s="73">
        <f t="shared" si="6"/>
        <v>45444</v>
      </c>
      <c r="G210" s="74">
        <f t="shared" ca="1" si="7"/>
        <v>45659.700954861109</v>
      </c>
      <c r="H210" s="26" t="b">
        <v>1</v>
      </c>
    </row>
    <row r="211" spans="1:8" x14ac:dyDescent="0.25">
      <c r="A211">
        <f>VLOOKUP('Start Here'!$B$2,EntityNumber,2,FALSE)</f>
        <v>610002</v>
      </c>
      <c r="B211" s="71">
        <f>YEAR('Start Here'!$B$5)</f>
        <v>2024</v>
      </c>
      <c r="C211" s="77">
        <v>250</v>
      </c>
      <c r="D211" s="71">
        <v>51200</v>
      </c>
      <c r="E211" s="72">
        <f>('Exhibit 4'!J148-'Exhibit 4'!C148)*-1</f>
        <v>0</v>
      </c>
      <c r="F211" s="73">
        <f t="shared" si="6"/>
        <v>45444</v>
      </c>
      <c r="G211" s="74">
        <f t="shared" ca="1" si="7"/>
        <v>45659.700954861109</v>
      </c>
      <c r="H211" s="26" t="b">
        <v>1</v>
      </c>
    </row>
    <row r="212" spans="1:8" x14ac:dyDescent="0.25">
      <c r="A212">
        <f>VLOOKUP('Start Here'!$B$2,EntityNumber,2,FALSE)</f>
        <v>610002</v>
      </c>
      <c r="B212" s="71">
        <f>YEAR('Start Here'!$B$5)</f>
        <v>2024</v>
      </c>
      <c r="C212" s="77">
        <v>250</v>
      </c>
      <c r="D212" s="71">
        <v>51300</v>
      </c>
      <c r="E212" s="72">
        <f>('Exhibit 4'!J149-'Exhibit 4'!C149)*-1</f>
        <v>0</v>
      </c>
      <c r="F212" s="73">
        <f t="shared" si="6"/>
        <v>45444</v>
      </c>
      <c r="G212" s="74">
        <f t="shared" ca="1" si="7"/>
        <v>45659.700954861109</v>
      </c>
      <c r="H212" s="26" t="b">
        <v>1</v>
      </c>
    </row>
    <row r="213" spans="1:8" x14ac:dyDescent="0.25">
      <c r="A213">
        <f>VLOOKUP('Start Here'!$B$2,EntityNumber,2,FALSE)</f>
        <v>610002</v>
      </c>
      <c r="B213" s="71">
        <f>YEAR('Start Here'!$B$5)</f>
        <v>2024</v>
      </c>
      <c r="C213" s="77">
        <v>250</v>
      </c>
      <c r="D213" s="71">
        <v>39103</v>
      </c>
      <c r="E213" s="72">
        <f>'Exhibit 4'!J150-'Exhibit 4'!C150</f>
        <v>0</v>
      </c>
      <c r="F213" s="73">
        <f t="shared" si="6"/>
        <v>45444</v>
      </c>
      <c r="G213" s="74">
        <f t="shared" ca="1" si="7"/>
        <v>45659.700954861109</v>
      </c>
      <c r="H213" s="26" t="b">
        <v>1</v>
      </c>
    </row>
    <row r="214" spans="1:8" x14ac:dyDescent="0.25">
      <c r="A214">
        <f>VLOOKUP('Start Here'!$B$2,EntityNumber,2,FALSE)</f>
        <v>610002</v>
      </c>
      <c r="B214" s="71">
        <f>YEAR('Start Here'!$B$5)</f>
        <v>2024</v>
      </c>
      <c r="C214" s="77">
        <v>250</v>
      </c>
      <c r="D214" s="71">
        <v>39104</v>
      </c>
      <c r="E214" s="72">
        <f>'Exhibit 4'!J151-'Exhibit 4'!C151</f>
        <v>0</v>
      </c>
      <c r="F214" s="73">
        <f t="shared" si="6"/>
        <v>45444</v>
      </c>
      <c r="G214" s="74">
        <f t="shared" ca="1" si="7"/>
        <v>45659.700954861109</v>
      </c>
      <c r="H214" s="26" t="b">
        <v>1</v>
      </c>
    </row>
    <row r="215" spans="1:8" x14ac:dyDescent="0.25">
      <c r="A215">
        <f>VLOOKUP('Start Here'!$B$2,EntityNumber,2,FALSE)</f>
        <v>610002</v>
      </c>
      <c r="B215" s="71">
        <f>YEAR('Start Here'!$B$5)</f>
        <v>2024</v>
      </c>
      <c r="C215" s="77">
        <v>250</v>
      </c>
      <c r="D215" s="71">
        <v>39120</v>
      </c>
      <c r="E215" s="72">
        <f>'Exhibit 4'!J152-'Exhibit 4'!C152</f>
        <v>0</v>
      </c>
      <c r="F215" s="73">
        <f t="shared" si="6"/>
        <v>45444</v>
      </c>
      <c r="G215" s="74">
        <f t="shared" ca="1" si="7"/>
        <v>45659.700954861109</v>
      </c>
      <c r="H215" s="26" t="b">
        <v>1</v>
      </c>
    </row>
    <row r="216" spans="1:8" x14ac:dyDescent="0.25">
      <c r="A216">
        <f>VLOOKUP('Start Here'!$B$2,EntityNumber,2,FALSE)</f>
        <v>610002</v>
      </c>
      <c r="B216" s="71">
        <f>YEAR('Start Here'!$B$5)</f>
        <v>2024</v>
      </c>
      <c r="C216" s="77">
        <v>250</v>
      </c>
      <c r="D216" s="71">
        <f>IF('Exhibit 4'!J155-'Exhibit 4'!C155&gt;0,39106,51400)</f>
        <v>51400</v>
      </c>
      <c r="E216" s="72">
        <f>IF('Exhibit 4'!J155-'Exhibit 4'!C155&gt;0,'Exhibit 4'!J155-'Exhibit 4'!C155,('Exhibit 4'!J155-'Exhibit 4'!C155)*-1)</f>
        <v>0</v>
      </c>
      <c r="F216" s="73">
        <f t="shared" si="6"/>
        <v>45444</v>
      </c>
      <c r="G216" s="74">
        <f t="shared" ca="1" si="7"/>
        <v>45659.700954861109</v>
      </c>
      <c r="H216" s="26" t="b">
        <v>1</v>
      </c>
    </row>
    <row r="217" spans="1:8" x14ac:dyDescent="0.25">
      <c r="A217">
        <f>VLOOKUP('Start Here'!$B$2,EntityNumber,2,FALSE)</f>
        <v>610002</v>
      </c>
      <c r="B217" s="71">
        <f>YEAR('Start Here'!$B$5)</f>
        <v>2024</v>
      </c>
      <c r="C217" s="77">
        <v>250</v>
      </c>
      <c r="D217" s="71">
        <f>IF('Exhibit 4'!J156-'Exhibit 4'!C156&gt;0,39105,51500)</f>
        <v>51500</v>
      </c>
      <c r="E217" s="72">
        <f>IF('Exhibit 4'!J156-'Exhibit 4'!C156&gt;0,'Exhibit 4'!J156-'Exhibit 4'!C156,('Exhibit 4'!J156-'Exhibit 4'!C156)*-1)</f>
        <v>0</v>
      </c>
      <c r="F217" s="73">
        <f t="shared" si="6"/>
        <v>45444</v>
      </c>
      <c r="G217" s="74">
        <f t="shared" ca="1" si="7"/>
        <v>45659.700954861109</v>
      </c>
      <c r="H217" s="26" t="b">
        <v>1</v>
      </c>
    </row>
    <row r="218" spans="1:8" x14ac:dyDescent="0.25">
      <c r="A218">
        <f>VLOOKUP('Start Here'!$B$2,EntityNumber,2,FALSE)</f>
        <v>610002</v>
      </c>
      <c r="B218" s="71">
        <f>YEAR('Start Here'!$B$5)</f>
        <v>2024</v>
      </c>
      <c r="C218" s="77">
        <v>600</v>
      </c>
      <c r="D218" s="71">
        <v>10100</v>
      </c>
      <c r="E218" s="72">
        <f>'Exhibit 5'!H11</f>
        <v>0</v>
      </c>
      <c r="F218" s="73">
        <f t="shared" si="6"/>
        <v>45444</v>
      </c>
      <c r="G218" s="74">
        <f t="shared" ca="1" si="7"/>
        <v>45659.700954861109</v>
      </c>
      <c r="H218" s="26" t="b">
        <v>1</v>
      </c>
    </row>
    <row r="219" spans="1:8" x14ac:dyDescent="0.25">
      <c r="A219">
        <f>VLOOKUP('Start Here'!$B$2,EntityNumber,2,FALSE)</f>
        <v>610002</v>
      </c>
      <c r="B219" s="71">
        <f>YEAR('Start Here'!$B$5)</f>
        <v>2024</v>
      </c>
      <c r="C219" s="77">
        <v>600</v>
      </c>
      <c r="D219" s="71">
        <v>10600</v>
      </c>
      <c r="E219" s="72">
        <f>'Exhibit 5'!H12</f>
        <v>0</v>
      </c>
      <c r="F219" s="73">
        <f t="shared" si="6"/>
        <v>45444</v>
      </c>
      <c r="G219" s="74">
        <f t="shared" ca="1" si="7"/>
        <v>45659.700954861109</v>
      </c>
      <c r="H219" s="26" t="b">
        <v>1</v>
      </c>
    </row>
    <row r="220" spans="1:8" x14ac:dyDescent="0.25">
      <c r="A220">
        <f>VLOOKUP('Start Here'!$B$2,EntityNumber,2,FALSE)</f>
        <v>610002</v>
      </c>
      <c r="B220" s="71">
        <f>YEAR('Start Here'!$B$5)</f>
        <v>2024</v>
      </c>
      <c r="C220" s="77">
        <v>600</v>
      </c>
      <c r="D220" s="71">
        <v>15100</v>
      </c>
      <c r="E220" s="72">
        <f>'Exhibit 5'!H13</f>
        <v>0</v>
      </c>
      <c r="F220" s="73">
        <f t="shared" si="6"/>
        <v>45444</v>
      </c>
      <c r="G220" s="74">
        <f t="shared" ca="1" si="7"/>
        <v>45659.700954861109</v>
      </c>
      <c r="H220" s="26" t="b">
        <v>1</v>
      </c>
    </row>
    <row r="221" spans="1:8" x14ac:dyDescent="0.25">
      <c r="A221">
        <f>VLOOKUP('Start Here'!$B$2,EntityNumber,2,FALSE)</f>
        <v>610002</v>
      </c>
      <c r="B221" s="71">
        <f>YEAR('Start Here'!$B$5)</f>
        <v>2024</v>
      </c>
      <c r="C221" s="77">
        <v>600</v>
      </c>
      <c r="D221" s="71">
        <v>10710</v>
      </c>
      <c r="E221" s="72">
        <f>'Exhibit 5'!H17</f>
        <v>0</v>
      </c>
      <c r="F221" s="73">
        <f t="shared" si="6"/>
        <v>45444</v>
      </c>
      <c r="G221" s="74">
        <f t="shared" ca="1" si="7"/>
        <v>45659.700954861109</v>
      </c>
      <c r="H221" s="26" t="b">
        <v>1</v>
      </c>
    </row>
    <row r="222" spans="1:8" x14ac:dyDescent="0.25">
      <c r="A222">
        <f>VLOOKUP('Start Here'!$B$2,EntityNumber,2,FALSE)</f>
        <v>610002</v>
      </c>
      <c r="B222" s="71">
        <f>YEAR('Start Here'!$B$5)</f>
        <v>2024</v>
      </c>
      <c r="C222" s="77">
        <v>600</v>
      </c>
      <c r="D222" s="71">
        <v>10720</v>
      </c>
      <c r="E222" s="72">
        <f>'Exhibit 5'!H18</f>
        <v>0</v>
      </c>
      <c r="F222" s="73">
        <f t="shared" si="6"/>
        <v>45444</v>
      </c>
      <c r="G222" s="74">
        <f t="shared" ca="1" si="7"/>
        <v>45659.700954861109</v>
      </c>
      <c r="H222" s="26" t="b">
        <v>1</v>
      </c>
    </row>
    <row r="223" spans="1:8" x14ac:dyDescent="0.25">
      <c r="A223">
        <f>VLOOKUP('Start Here'!$B$2,EntityNumber,2,FALSE)</f>
        <v>610002</v>
      </c>
      <c r="B223" s="71">
        <f>YEAR('Start Here'!$B$5)</f>
        <v>2024</v>
      </c>
      <c r="C223" s="77">
        <v>600</v>
      </c>
      <c r="D223" s="71">
        <v>25321</v>
      </c>
      <c r="E223" s="72">
        <f>'Exhibit 5'!H24</f>
        <v>0</v>
      </c>
      <c r="F223" s="73">
        <f t="shared" si="6"/>
        <v>45444</v>
      </c>
      <c r="G223" s="74">
        <f t="shared" ca="1" si="7"/>
        <v>45659.700954861109</v>
      </c>
      <c r="H223" s="26" t="b">
        <v>1</v>
      </c>
    </row>
    <row r="224" spans="1:8" x14ac:dyDescent="0.25">
      <c r="A224">
        <f>VLOOKUP('Start Here'!$B$2,EntityNumber,2,FALSE)</f>
        <v>610002</v>
      </c>
      <c r="B224" s="71">
        <f>YEAR('Start Here'!$B$5)</f>
        <v>2024</v>
      </c>
      <c r="C224" s="77">
        <v>600</v>
      </c>
      <c r="D224" s="71">
        <v>25322</v>
      </c>
      <c r="E224" s="72">
        <f>'Exhibit 5'!H25</f>
        <v>0</v>
      </c>
      <c r="F224" s="73">
        <f t="shared" si="6"/>
        <v>45444</v>
      </c>
      <c r="G224" s="74">
        <f t="shared" ca="1" si="7"/>
        <v>45659.700954861109</v>
      </c>
      <c r="H224" s="26" t="b">
        <v>1</v>
      </c>
    </row>
    <row r="225" spans="1:8" x14ac:dyDescent="0.25">
      <c r="A225">
        <f>VLOOKUP('Start Here'!$B$2,EntityNumber,2,FALSE)</f>
        <v>610002</v>
      </c>
      <c r="B225" s="71">
        <f>YEAR('Start Here'!$B$5)</f>
        <v>2024</v>
      </c>
      <c r="C225" s="77">
        <v>600</v>
      </c>
      <c r="D225" s="71">
        <v>25323</v>
      </c>
      <c r="E225" s="72">
        <f>'Exhibit 5'!H26</f>
        <v>0</v>
      </c>
      <c r="F225" s="73">
        <f t="shared" si="6"/>
        <v>45444</v>
      </c>
      <c r="G225" s="74">
        <f t="shared" ca="1" si="7"/>
        <v>45659.700954861109</v>
      </c>
      <c r="H225" s="26" t="b">
        <v>1</v>
      </c>
    </row>
    <row r="226" spans="1:8" x14ac:dyDescent="0.25">
      <c r="A226">
        <f>VLOOKUP('Start Here'!$B$2,EntityNumber,2,FALSE)</f>
        <v>610002</v>
      </c>
      <c r="B226" s="71">
        <f>YEAR('Start Here'!$B$5)</f>
        <v>2024</v>
      </c>
      <c r="C226" s="77">
        <v>600</v>
      </c>
      <c r="D226" s="71">
        <v>25324</v>
      </c>
      <c r="E226" s="72">
        <f>'Exhibit 5'!H27</f>
        <v>0</v>
      </c>
      <c r="F226" s="73">
        <f t="shared" si="6"/>
        <v>45444</v>
      </c>
      <c r="G226" s="74">
        <f t="shared" ca="1" si="7"/>
        <v>45659.700954861109</v>
      </c>
      <c r="H226" s="26" t="b">
        <v>1</v>
      </c>
    </row>
    <row r="227" spans="1:8" x14ac:dyDescent="0.25">
      <c r="A227">
        <f>VLOOKUP('Start Here'!$B$2,EntityNumber,2,FALSE)</f>
        <v>610002</v>
      </c>
      <c r="B227" s="71">
        <f>YEAR('Start Here'!$B$5)</f>
        <v>2024</v>
      </c>
      <c r="C227" s="77">
        <v>600</v>
      </c>
      <c r="D227" s="71">
        <v>25325</v>
      </c>
      <c r="E227" s="72">
        <f>'Exhibit 5'!H28</f>
        <v>0</v>
      </c>
      <c r="F227" s="73">
        <f t="shared" si="6"/>
        <v>45444</v>
      </c>
      <c r="G227" s="74">
        <f t="shared" ca="1" si="7"/>
        <v>45659.700954861109</v>
      </c>
      <c r="H227" s="26" t="b">
        <v>1</v>
      </c>
    </row>
    <row r="228" spans="1:8" x14ac:dyDescent="0.25">
      <c r="A228">
        <f>VLOOKUP('Start Here'!$B$2,EntityNumber,2,FALSE)</f>
        <v>610002</v>
      </c>
      <c r="B228" s="71">
        <f>YEAR('Start Here'!$B$5)</f>
        <v>2024</v>
      </c>
      <c r="C228" s="77">
        <v>600</v>
      </c>
      <c r="D228" s="71">
        <v>25326</v>
      </c>
      <c r="E228" s="72">
        <f>'Exhibit 5'!H29</f>
        <v>0</v>
      </c>
      <c r="F228" s="73">
        <f t="shared" si="6"/>
        <v>45444</v>
      </c>
      <c r="G228" s="74">
        <f t="shared" ca="1" si="7"/>
        <v>45659.700954861109</v>
      </c>
      <c r="H228" s="26" t="b">
        <v>1</v>
      </c>
    </row>
    <row r="229" spans="1:8" x14ac:dyDescent="0.25">
      <c r="A229">
        <f>VLOOKUP('Start Here'!$B$2,EntityNumber,2,FALSE)</f>
        <v>610002</v>
      </c>
      <c r="B229" s="71">
        <f>YEAR('Start Here'!$B$5)</f>
        <v>2024</v>
      </c>
      <c r="C229" s="77">
        <v>600</v>
      </c>
      <c r="D229" s="71">
        <v>25327</v>
      </c>
      <c r="E229" s="72">
        <f>'Exhibit 5'!H30</f>
        <v>0</v>
      </c>
      <c r="F229" s="73">
        <f t="shared" si="6"/>
        <v>45444</v>
      </c>
      <c r="G229" s="74">
        <f t="shared" ca="1" si="7"/>
        <v>45659.700954861109</v>
      </c>
      <c r="H229" s="26" t="b">
        <v>1</v>
      </c>
    </row>
    <row r="230" spans="1:8" x14ac:dyDescent="0.25">
      <c r="A230">
        <f>VLOOKUP('Start Here'!$B$2,EntityNumber,2,FALSE)</f>
        <v>610002</v>
      </c>
      <c r="B230" s="71">
        <f>YEAR('Start Here'!$B$5)</f>
        <v>2024</v>
      </c>
      <c r="C230" s="77">
        <v>600</v>
      </c>
      <c r="D230" s="71">
        <v>25328</v>
      </c>
      <c r="E230" s="72">
        <f>'Exhibit 5'!H31</f>
        <v>0</v>
      </c>
      <c r="F230" s="73">
        <f t="shared" si="6"/>
        <v>45444</v>
      </c>
      <c r="G230" s="74">
        <f t="shared" ca="1" si="7"/>
        <v>45659.700954861109</v>
      </c>
      <c r="H230" s="26" t="b">
        <v>1</v>
      </c>
    </row>
    <row r="231" spans="1:8" x14ac:dyDescent="0.25">
      <c r="A231">
        <f>VLOOKUP('Start Here'!$B$2,EntityNumber,2,FALSE)</f>
        <v>610002</v>
      </c>
      <c r="B231" s="71">
        <f>YEAR('Start Here'!$B$5)</f>
        <v>2024</v>
      </c>
      <c r="C231" s="77">
        <v>600</v>
      </c>
      <c r="D231" s="71">
        <v>25329</v>
      </c>
      <c r="E231" s="72">
        <f>'Exhibit 5'!H32</f>
        <v>0</v>
      </c>
      <c r="F231" s="73">
        <f t="shared" si="6"/>
        <v>45444</v>
      </c>
      <c r="G231" s="74">
        <f t="shared" ca="1" si="7"/>
        <v>45659.700954861109</v>
      </c>
      <c r="H231" s="26" t="b">
        <v>1</v>
      </c>
    </row>
    <row r="232" spans="1:8" x14ac:dyDescent="0.25">
      <c r="A232">
        <f>VLOOKUP('Start Here'!$B$2,EntityNumber,2,FALSE)</f>
        <v>610002</v>
      </c>
      <c r="B232" s="71">
        <f>YEAR('Start Here'!$B$5)</f>
        <v>2024</v>
      </c>
      <c r="C232" s="77">
        <v>600</v>
      </c>
      <c r="D232" s="71">
        <v>25390</v>
      </c>
      <c r="E232" s="72">
        <f>'Exhibit 5'!H33</f>
        <v>0</v>
      </c>
      <c r="F232" s="73">
        <f t="shared" si="6"/>
        <v>45444</v>
      </c>
      <c r="G232" s="74">
        <f t="shared" ca="1" si="7"/>
        <v>45659.700954861109</v>
      </c>
      <c r="H232" s="26" t="b">
        <v>1</v>
      </c>
    </row>
    <row r="233" spans="1:8" x14ac:dyDescent="0.25">
      <c r="A233">
        <f>VLOOKUP('Start Here'!$B$2,EntityNumber,2,FALSE)</f>
        <v>610002</v>
      </c>
      <c r="B233" s="71">
        <f>YEAR('Start Here'!$B$5)</f>
        <v>2024</v>
      </c>
      <c r="C233" s="77">
        <v>650</v>
      </c>
      <c r="D233" s="71">
        <v>10100</v>
      </c>
      <c r="E233" s="72">
        <f>'Exhibit 5'!I11</f>
        <v>0</v>
      </c>
      <c r="F233" s="73">
        <f t="shared" si="6"/>
        <v>45444</v>
      </c>
      <c r="G233" s="74">
        <f t="shared" ca="1" si="7"/>
        <v>45659.700954861109</v>
      </c>
      <c r="H233" s="26" t="b">
        <v>1</v>
      </c>
    </row>
    <row r="234" spans="1:8" x14ac:dyDescent="0.25">
      <c r="A234">
        <f>VLOOKUP('Start Here'!$B$2,EntityNumber,2,FALSE)</f>
        <v>610002</v>
      </c>
      <c r="B234" s="71">
        <f>YEAR('Start Here'!$B$5)</f>
        <v>2024</v>
      </c>
      <c r="C234" s="77">
        <v>650</v>
      </c>
      <c r="D234" s="71">
        <v>10600</v>
      </c>
      <c r="E234" s="72">
        <f>'Exhibit 5'!I12</f>
        <v>0</v>
      </c>
      <c r="F234" s="73">
        <f t="shared" si="6"/>
        <v>45444</v>
      </c>
      <c r="G234" s="74">
        <f t="shared" ca="1" si="7"/>
        <v>45659.700954861109</v>
      </c>
      <c r="H234" s="26" t="b">
        <v>1</v>
      </c>
    </row>
    <row r="235" spans="1:8" x14ac:dyDescent="0.25">
      <c r="A235">
        <f>VLOOKUP('Start Here'!$B$2,EntityNumber,2,FALSE)</f>
        <v>610002</v>
      </c>
      <c r="B235" s="71">
        <f>YEAR('Start Here'!$B$5)</f>
        <v>2024</v>
      </c>
      <c r="C235" s="77">
        <v>650</v>
      </c>
      <c r="D235" s="71">
        <v>15100</v>
      </c>
      <c r="E235" s="72">
        <f>'Exhibit 5'!I13</f>
        <v>0</v>
      </c>
      <c r="F235" s="73">
        <f t="shared" si="6"/>
        <v>45444</v>
      </c>
      <c r="G235" s="74">
        <f t="shared" ca="1" si="7"/>
        <v>45659.700954861109</v>
      </c>
      <c r="H235" s="26" t="b">
        <v>1</v>
      </c>
    </row>
    <row r="236" spans="1:8" x14ac:dyDescent="0.25">
      <c r="A236">
        <f>VLOOKUP('Start Here'!$B$2,EntityNumber,2,FALSE)</f>
        <v>610002</v>
      </c>
      <c r="B236" s="71">
        <f>YEAR('Start Here'!$B$5)</f>
        <v>2024</v>
      </c>
      <c r="C236" s="77">
        <v>650</v>
      </c>
      <c r="D236" s="71">
        <v>10710</v>
      </c>
      <c r="E236" s="72">
        <f>'Exhibit 5'!I17</f>
        <v>0</v>
      </c>
      <c r="F236" s="73">
        <f t="shared" si="6"/>
        <v>45444</v>
      </c>
      <c r="G236" s="74">
        <f t="shared" ca="1" si="7"/>
        <v>45659.700954861109</v>
      </c>
      <c r="H236" s="26" t="b">
        <v>1</v>
      </c>
    </row>
    <row r="237" spans="1:8" x14ac:dyDescent="0.25">
      <c r="A237">
        <f>VLOOKUP('Start Here'!$B$2,EntityNumber,2,FALSE)</f>
        <v>610002</v>
      </c>
      <c r="B237" s="71">
        <f>YEAR('Start Here'!$B$5)</f>
        <v>2024</v>
      </c>
      <c r="C237" s="77">
        <v>650</v>
      </c>
      <c r="D237" s="71">
        <v>10720</v>
      </c>
      <c r="E237" s="72">
        <f>'Exhibit 5'!I18</f>
        <v>0</v>
      </c>
      <c r="F237" s="73">
        <f t="shared" si="6"/>
        <v>45444</v>
      </c>
      <c r="G237" s="74">
        <f t="shared" ca="1" si="7"/>
        <v>45659.700954861109</v>
      </c>
      <c r="H237" s="26" t="b">
        <v>1</v>
      </c>
    </row>
    <row r="238" spans="1:8" x14ac:dyDescent="0.25">
      <c r="A238">
        <f>VLOOKUP('Start Here'!$B$2,EntityNumber,2,FALSE)</f>
        <v>610002</v>
      </c>
      <c r="B238" s="71">
        <f>YEAR('Start Here'!$B$5)</f>
        <v>2024</v>
      </c>
      <c r="C238" s="77">
        <v>650</v>
      </c>
      <c r="D238" s="71">
        <v>25321</v>
      </c>
      <c r="E238" s="72">
        <f>'Exhibit 5'!I24</f>
        <v>0</v>
      </c>
      <c r="F238" s="73">
        <f t="shared" si="6"/>
        <v>45444</v>
      </c>
      <c r="G238" s="74">
        <f t="shared" ca="1" si="7"/>
        <v>45659.700954861109</v>
      </c>
      <c r="H238" s="26" t="b">
        <v>1</v>
      </c>
    </row>
    <row r="239" spans="1:8" x14ac:dyDescent="0.25">
      <c r="A239">
        <f>VLOOKUP('Start Here'!$B$2,EntityNumber,2,FALSE)</f>
        <v>610002</v>
      </c>
      <c r="B239" s="71">
        <f>YEAR('Start Here'!$B$5)</f>
        <v>2024</v>
      </c>
      <c r="C239" s="77">
        <v>650</v>
      </c>
      <c r="D239" s="71">
        <v>25322</v>
      </c>
      <c r="E239" s="72">
        <f>'Exhibit 5'!I25</f>
        <v>0</v>
      </c>
      <c r="F239" s="73">
        <f t="shared" si="6"/>
        <v>45444</v>
      </c>
      <c r="G239" s="74">
        <f t="shared" ca="1" si="7"/>
        <v>45659.700954861109</v>
      </c>
      <c r="H239" s="26" t="b">
        <v>1</v>
      </c>
    </row>
    <row r="240" spans="1:8" x14ac:dyDescent="0.25">
      <c r="A240">
        <f>VLOOKUP('Start Here'!$B$2,EntityNumber,2,FALSE)</f>
        <v>610002</v>
      </c>
      <c r="B240" s="71">
        <f>YEAR('Start Here'!$B$5)</f>
        <v>2024</v>
      </c>
      <c r="C240" s="77">
        <v>650</v>
      </c>
      <c r="D240" s="71">
        <v>25323</v>
      </c>
      <c r="E240" s="72">
        <f>'Exhibit 5'!I26</f>
        <v>0</v>
      </c>
      <c r="F240" s="73">
        <f t="shared" si="6"/>
        <v>45444</v>
      </c>
      <c r="G240" s="74">
        <f t="shared" ca="1" si="7"/>
        <v>45659.700954861109</v>
      </c>
      <c r="H240" s="26" t="b">
        <v>1</v>
      </c>
    </row>
    <row r="241" spans="1:8" x14ac:dyDescent="0.25">
      <c r="A241">
        <f>VLOOKUP('Start Here'!$B$2,EntityNumber,2,FALSE)</f>
        <v>610002</v>
      </c>
      <c r="B241" s="71">
        <f>YEAR('Start Here'!$B$5)</f>
        <v>2024</v>
      </c>
      <c r="C241" s="77">
        <v>650</v>
      </c>
      <c r="D241" s="71">
        <v>25324</v>
      </c>
      <c r="E241" s="72">
        <f>'Exhibit 5'!I27</f>
        <v>0</v>
      </c>
      <c r="F241" s="73">
        <f t="shared" si="6"/>
        <v>45444</v>
      </c>
      <c r="G241" s="74">
        <f t="shared" ca="1" si="7"/>
        <v>45659.700954861109</v>
      </c>
      <c r="H241" s="26" t="b">
        <v>1</v>
      </c>
    </row>
    <row r="242" spans="1:8" x14ac:dyDescent="0.25">
      <c r="A242">
        <f>VLOOKUP('Start Here'!$B$2,EntityNumber,2,FALSE)</f>
        <v>610002</v>
      </c>
      <c r="B242" s="71">
        <f>YEAR('Start Here'!$B$5)</f>
        <v>2024</v>
      </c>
      <c r="C242" s="77">
        <v>650</v>
      </c>
      <c r="D242" s="71">
        <v>25325</v>
      </c>
      <c r="E242" s="72">
        <f>'Exhibit 5'!I28</f>
        <v>0</v>
      </c>
      <c r="F242" s="73">
        <f t="shared" si="6"/>
        <v>45444</v>
      </c>
      <c r="G242" s="74">
        <f t="shared" ca="1" si="7"/>
        <v>45659.700954861109</v>
      </c>
      <c r="H242" s="26" t="b">
        <v>1</v>
      </c>
    </row>
    <row r="243" spans="1:8" x14ac:dyDescent="0.25">
      <c r="A243">
        <f>VLOOKUP('Start Here'!$B$2,EntityNumber,2,FALSE)</f>
        <v>610002</v>
      </c>
      <c r="B243" s="71">
        <f>YEAR('Start Here'!$B$5)</f>
        <v>2024</v>
      </c>
      <c r="C243" s="77">
        <v>650</v>
      </c>
      <c r="D243" s="71">
        <v>25326</v>
      </c>
      <c r="E243" s="72">
        <f>'Exhibit 5'!I29</f>
        <v>0</v>
      </c>
      <c r="F243" s="73">
        <f t="shared" si="6"/>
        <v>45444</v>
      </c>
      <c r="G243" s="74">
        <f t="shared" ca="1" si="7"/>
        <v>45659.700954861109</v>
      </c>
      <c r="H243" s="26" t="b">
        <v>1</v>
      </c>
    </row>
    <row r="244" spans="1:8" x14ac:dyDescent="0.25">
      <c r="A244">
        <f>VLOOKUP('Start Here'!$B$2,EntityNumber,2,FALSE)</f>
        <v>610002</v>
      </c>
      <c r="B244" s="71">
        <f>YEAR('Start Here'!$B$5)</f>
        <v>2024</v>
      </c>
      <c r="C244" s="77">
        <v>650</v>
      </c>
      <c r="D244" s="71">
        <v>25327</v>
      </c>
      <c r="E244" s="72">
        <f>'Exhibit 5'!I30</f>
        <v>0</v>
      </c>
      <c r="F244" s="73">
        <f t="shared" si="6"/>
        <v>45444</v>
      </c>
      <c r="G244" s="74">
        <f t="shared" ca="1" si="7"/>
        <v>45659.700954861109</v>
      </c>
      <c r="H244" s="26" t="b">
        <v>1</v>
      </c>
    </row>
    <row r="245" spans="1:8" x14ac:dyDescent="0.25">
      <c r="A245">
        <f>VLOOKUP('Start Here'!$B$2,EntityNumber,2,FALSE)</f>
        <v>610002</v>
      </c>
      <c r="B245" s="71">
        <f>YEAR('Start Here'!$B$5)</f>
        <v>2024</v>
      </c>
      <c r="C245" s="77">
        <v>650</v>
      </c>
      <c r="D245" s="71">
        <v>25328</v>
      </c>
      <c r="E245" s="72">
        <f>'Exhibit 5'!I31</f>
        <v>0</v>
      </c>
      <c r="F245" s="73">
        <f t="shared" si="6"/>
        <v>45444</v>
      </c>
      <c r="G245" s="74">
        <f t="shared" ca="1" si="7"/>
        <v>45659.700954861109</v>
      </c>
      <c r="H245" s="26" t="b">
        <v>1</v>
      </c>
    </row>
    <row r="246" spans="1:8" x14ac:dyDescent="0.25">
      <c r="A246">
        <f>VLOOKUP('Start Here'!$B$2,EntityNumber,2,FALSE)</f>
        <v>610002</v>
      </c>
      <c r="B246" s="71">
        <f>YEAR('Start Here'!$B$5)</f>
        <v>2024</v>
      </c>
      <c r="C246" s="77">
        <v>650</v>
      </c>
      <c r="D246" s="71">
        <v>25329</v>
      </c>
      <c r="E246" s="72">
        <f>'Exhibit 5'!I32</f>
        <v>0</v>
      </c>
      <c r="F246" s="73">
        <f t="shared" si="6"/>
        <v>45444</v>
      </c>
      <c r="G246" s="74">
        <f t="shared" ca="1" si="7"/>
        <v>45659.700954861109</v>
      </c>
      <c r="H246" s="26" t="b">
        <v>1</v>
      </c>
    </row>
    <row r="247" spans="1:8" x14ac:dyDescent="0.25">
      <c r="A247">
        <f>VLOOKUP('Start Here'!$B$2,EntityNumber,2,FALSE)</f>
        <v>610002</v>
      </c>
      <c r="B247" s="71">
        <f>YEAR('Start Here'!$B$5)</f>
        <v>2024</v>
      </c>
      <c r="C247" s="77">
        <v>650</v>
      </c>
      <c r="D247" s="71">
        <v>25390</v>
      </c>
      <c r="E247" s="72">
        <f>'Exhibit 5'!I33</f>
        <v>0</v>
      </c>
      <c r="F247" s="73">
        <f t="shared" si="6"/>
        <v>45444</v>
      </c>
      <c r="G247" s="74">
        <f t="shared" ca="1" si="7"/>
        <v>45659.700954861109</v>
      </c>
      <c r="H247" s="26" t="b">
        <v>1</v>
      </c>
    </row>
    <row r="248" spans="1:8" x14ac:dyDescent="0.25">
      <c r="A248">
        <f>VLOOKUP('Start Here'!$B$2,EntityNumber,2,FALSE)</f>
        <v>610002</v>
      </c>
      <c r="B248" s="71">
        <f>YEAR('Start Here'!$B$5)</f>
        <v>2024</v>
      </c>
      <c r="C248" s="77">
        <v>600</v>
      </c>
      <c r="D248" s="71">
        <v>38000</v>
      </c>
      <c r="E248" s="72">
        <f>'Exhibit 6'!H10</f>
        <v>0</v>
      </c>
      <c r="F248" s="73">
        <f t="shared" si="6"/>
        <v>45444</v>
      </c>
      <c r="G248" s="74">
        <f t="shared" ca="1" si="7"/>
        <v>45659.700954861109</v>
      </c>
      <c r="H248" s="26" t="b">
        <v>1</v>
      </c>
    </row>
    <row r="249" spans="1:8" x14ac:dyDescent="0.25">
      <c r="A249">
        <f>VLOOKUP('Start Here'!$B$2,EntityNumber,2,FALSE)</f>
        <v>610002</v>
      </c>
      <c r="B249" s="71">
        <f>YEAR('Start Here'!$B$5)</f>
        <v>2024</v>
      </c>
      <c r="C249" s="77">
        <v>600</v>
      </c>
      <c r="D249" s="71">
        <v>37100</v>
      </c>
      <c r="E249" s="72">
        <f>'Exhibit 6'!H11</f>
        <v>0</v>
      </c>
      <c r="F249" s="73">
        <f t="shared" si="6"/>
        <v>45444</v>
      </c>
      <c r="G249" s="74">
        <f t="shared" ca="1" si="7"/>
        <v>45659.700954861109</v>
      </c>
      <c r="H249" s="26" t="b">
        <v>1</v>
      </c>
    </row>
    <row r="250" spans="1:8" x14ac:dyDescent="0.25">
      <c r="A250">
        <f>VLOOKUP('Start Here'!$B$2,EntityNumber,2,FALSE)</f>
        <v>610002</v>
      </c>
      <c r="B250" s="71">
        <f>YEAR('Start Here'!$B$5)</f>
        <v>2024</v>
      </c>
      <c r="C250" s="77">
        <v>600</v>
      </c>
      <c r="D250" s="71">
        <v>38005</v>
      </c>
      <c r="E250" s="72">
        <f>'Exhibit 6'!H12</f>
        <v>0</v>
      </c>
      <c r="F250" s="73">
        <f t="shared" si="6"/>
        <v>45444</v>
      </c>
      <c r="G250" s="74">
        <f t="shared" ca="1" si="7"/>
        <v>45659.700954861109</v>
      </c>
      <c r="H250" s="26" t="b">
        <v>1</v>
      </c>
    </row>
    <row r="251" spans="1:8" x14ac:dyDescent="0.25">
      <c r="A251">
        <f>VLOOKUP('Start Here'!$B$2,EntityNumber,2,FALSE)</f>
        <v>610002</v>
      </c>
      <c r="B251" s="71">
        <f>YEAR('Start Here'!$B$5)</f>
        <v>2024</v>
      </c>
      <c r="C251" s="77">
        <v>600</v>
      </c>
      <c r="D251" s="71">
        <v>36900</v>
      </c>
      <c r="E251" s="72">
        <f>'Exhibit 6'!H13</f>
        <v>0</v>
      </c>
      <c r="F251" s="73">
        <f t="shared" si="6"/>
        <v>45444</v>
      </c>
      <c r="G251" s="74">
        <f t="shared" ca="1" si="7"/>
        <v>45659.700954861109</v>
      </c>
      <c r="H251" s="26" t="b">
        <v>1</v>
      </c>
    </row>
    <row r="252" spans="1:8" x14ac:dyDescent="0.25">
      <c r="A252">
        <f>VLOOKUP('Start Here'!$B$2,EntityNumber,2,FALSE)</f>
        <v>610002</v>
      </c>
      <c r="B252" s="71">
        <f>YEAR('Start Here'!$B$5)</f>
        <v>2024</v>
      </c>
      <c r="C252" s="77">
        <v>600</v>
      </c>
      <c r="D252" s="71">
        <v>41000</v>
      </c>
      <c r="E252" s="72">
        <f>'Exhibit 6'!H17</f>
        <v>0</v>
      </c>
      <c r="F252" s="73">
        <f t="shared" si="6"/>
        <v>45444</v>
      </c>
      <c r="G252" s="74">
        <f t="shared" ca="1" si="7"/>
        <v>45659.700954861109</v>
      </c>
      <c r="H252" s="26" t="b">
        <v>1</v>
      </c>
    </row>
    <row r="253" spans="1:8" x14ac:dyDescent="0.25">
      <c r="A253">
        <f>VLOOKUP('Start Here'!$B$2,EntityNumber,2,FALSE)</f>
        <v>610002</v>
      </c>
      <c r="B253" s="71">
        <f>YEAR('Start Here'!$B$5)</f>
        <v>2024</v>
      </c>
      <c r="C253" s="77">
        <v>600</v>
      </c>
      <c r="D253" s="71">
        <v>42000</v>
      </c>
      <c r="E253" s="72">
        <f>'Exhibit 6'!H18</f>
        <v>0</v>
      </c>
      <c r="F253" s="73">
        <f t="shared" si="6"/>
        <v>45444</v>
      </c>
      <c r="G253" s="74">
        <f t="shared" ca="1" si="7"/>
        <v>45659.700954861109</v>
      </c>
      <c r="H253" s="26" t="b">
        <v>1</v>
      </c>
    </row>
    <row r="254" spans="1:8" x14ac:dyDescent="0.25">
      <c r="A254">
        <f>VLOOKUP('Start Here'!$B$2,EntityNumber,2,FALSE)</f>
        <v>610002</v>
      </c>
      <c r="B254" s="71">
        <f>YEAR('Start Here'!$B$5)</f>
        <v>2024</v>
      </c>
      <c r="C254" s="77">
        <v>600</v>
      </c>
      <c r="D254" s="71">
        <v>42620</v>
      </c>
      <c r="E254" s="72">
        <f>'Exhibit 6'!H19</f>
        <v>0</v>
      </c>
      <c r="F254" s="73">
        <f t="shared" si="6"/>
        <v>45444</v>
      </c>
      <c r="G254" s="74">
        <f t="shared" ca="1" si="7"/>
        <v>45659.700954861109</v>
      </c>
      <c r="H254" s="26" t="b">
        <v>1</v>
      </c>
    </row>
    <row r="255" spans="1:8" x14ac:dyDescent="0.25">
      <c r="A255">
        <f>VLOOKUP('Start Here'!$B$2,EntityNumber,2,FALSE)</f>
        <v>610002</v>
      </c>
      <c r="B255" s="71">
        <f>YEAR('Start Here'!$B$5)</f>
        <v>2024</v>
      </c>
      <c r="C255" s="77">
        <v>600</v>
      </c>
      <c r="D255" s="71">
        <v>33000</v>
      </c>
      <c r="E255" s="72">
        <f>'Exhibit 6'!H24</f>
        <v>0</v>
      </c>
      <c r="F255" s="73">
        <f t="shared" si="6"/>
        <v>45444</v>
      </c>
      <c r="G255" s="74">
        <f t="shared" ca="1" si="7"/>
        <v>45659.700954861109</v>
      </c>
      <c r="H255" s="26" t="b">
        <v>1</v>
      </c>
    </row>
    <row r="256" spans="1:8" x14ac:dyDescent="0.25">
      <c r="A256">
        <f>VLOOKUP('Start Here'!$B$2,EntityNumber,2,FALSE)</f>
        <v>610002</v>
      </c>
      <c r="B256" s="71">
        <f>YEAR('Start Here'!$B$5)</f>
        <v>2024</v>
      </c>
      <c r="C256" s="77">
        <v>600</v>
      </c>
      <c r="D256" s="71">
        <v>36100</v>
      </c>
      <c r="E256" s="72">
        <f>'Exhibit 6'!H25</f>
        <v>0</v>
      </c>
      <c r="F256" s="73">
        <f t="shared" si="6"/>
        <v>45444</v>
      </c>
      <c r="G256" s="74">
        <f t="shared" ca="1" si="7"/>
        <v>45659.700954861109</v>
      </c>
      <c r="H256" s="26" t="b">
        <v>1</v>
      </c>
    </row>
    <row r="257" spans="1:8" x14ac:dyDescent="0.25">
      <c r="A257">
        <f>VLOOKUP('Start Here'!$B$2,EntityNumber,2,FALSE)</f>
        <v>610002</v>
      </c>
      <c r="B257" s="71">
        <f>YEAR('Start Here'!$B$5)</f>
        <v>2024</v>
      </c>
      <c r="C257" s="77">
        <v>600</v>
      </c>
      <c r="D257" s="71">
        <v>36200</v>
      </c>
      <c r="E257" s="72">
        <f>'Exhibit 6'!H26</f>
        <v>0</v>
      </c>
      <c r="F257" s="73">
        <f t="shared" si="6"/>
        <v>45444</v>
      </c>
      <c r="G257" s="74">
        <f t="shared" ca="1" si="7"/>
        <v>45659.700954861109</v>
      </c>
      <c r="H257" s="26" t="b">
        <v>1</v>
      </c>
    </row>
    <row r="258" spans="1:8" x14ac:dyDescent="0.25">
      <c r="A258">
        <f>VLOOKUP('Start Here'!$B$2,EntityNumber,2,FALSE)</f>
        <v>610002</v>
      </c>
      <c r="B258" s="71">
        <f>YEAR('Start Here'!$B$5)</f>
        <v>2024</v>
      </c>
      <c r="C258" s="77">
        <v>600</v>
      </c>
      <c r="D258" s="71">
        <v>43000</v>
      </c>
      <c r="E258" s="72">
        <f>'Exhibit 6'!H27*-1</f>
        <v>0</v>
      </c>
      <c r="F258" s="73">
        <f t="shared" si="6"/>
        <v>45444</v>
      </c>
      <c r="G258" s="74">
        <f t="shared" ca="1" si="7"/>
        <v>45659.700954861109</v>
      </c>
      <c r="H258" s="26" t="b">
        <v>1</v>
      </c>
    </row>
    <row r="259" spans="1:8" x14ac:dyDescent="0.25">
      <c r="A259">
        <f>VLOOKUP('Start Here'!$B$2,EntityNumber,2,FALSE)</f>
        <v>610002</v>
      </c>
      <c r="B259" s="71">
        <f>YEAR('Start Here'!$B$5)</f>
        <v>2024</v>
      </c>
      <c r="C259" s="77">
        <v>600</v>
      </c>
      <c r="D259" s="71">
        <v>44100</v>
      </c>
      <c r="E259" s="72">
        <f>'Exhibit 6'!H28*-1</f>
        <v>0</v>
      </c>
      <c r="F259" s="73">
        <f t="shared" si="6"/>
        <v>45444</v>
      </c>
      <c r="G259" s="74">
        <f t="shared" ca="1" si="7"/>
        <v>45659.700954861109</v>
      </c>
      <c r="H259" s="26" t="b">
        <v>1</v>
      </c>
    </row>
    <row r="260" spans="1:8" x14ac:dyDescent="0.25">
      <c r="A260">
        <f>VLOOKUP('Start Here'!$B$2,EntityNumber,2,FALSE)</f>
        <v>610002</v>
      </c>
      <c r="B260" s="71">
        <f>YEAR('Start Here'!$B$5)</f>
        <v>2024</v>
      </c>
      <c r="C260" s="77">
        <v>600</v>
      </c>
      <c r="D260" s="71">
        <v>44200</v>
      </c>
      <c r="E260" s="72">
        <f>'Exhibit 6'!H29*-1</f>
        <v>0</v>
      </c>
      <c r="F260" s="73">
        <f t="shared" ref="F260:F319" si="8">$F$2</f>
        <v>45444</v>
      </c>
      <c r="G260" s="74">
        <f t="shared" ca="1" si="7"/>
        <v>45659.700954861109</v>
      </c>
      <c r="H260" s="26" t="b">
        <v>1</v>
      </c>
    </row>
    <row r="261" spans="1:8" x14ac:dyDescent="0.25">
      <c r="A261">
        <f>VLOOKUP('Start Here'!$B$2,EntityNumber,2,FALSE)</f>
        <v>610002</v>
      </c>
      <c r="B261" s="71">
        <f>YEAR('Start Here'!$B$5)</f>
        <v>2024</v>
      </c>
      <c r="C261" s="77">
        <v>600</v>
      </c>
      <c r="D261" s="71">
        <v>39103</v>
      </c>
      <c r="E261" s="72">
        <f>'Exhibit 6'!H30</f>
        <v>0</v>
      </c>
      <c r="F261" s="73">
        <f t="shared" si="8"/>
        <v>45444</v>
      </c>
      <c r="G261" s="74">
        <f t="shared" ca="1" si="7"/>
        <v>45659.700954861109</v>
      </c>
      <c r="H261" s="26" t="b">
        <v>1</v>
      </c>
    </row>
    <row r="262" spans="1:8" x14ac:dyDescent="0.25">
      <c r="A262">
        <f>VLOOKUP('Start Here'!$B$2,EntityNumber,2,FALSE)</f>
        <v>610002</v>
      </c>
      <c r="B262" s="71">
        <f>YEAR('Start Here'!$B$5)</f>
        <v>2024</v>
      </c>
      <c r="C262" s="77">
        <v>600</v>
      </c>
      <c r="D262" s="71">
        <v>51200</v>
      </c>
      <c r="E262" s="72">
        <f>'Exhibit 6'!H31*-1</f>
        <v>0</v>
      </c>
      <c r="F262" s="73">
        <f t="shared" si="8"/>
        <v>45444</v>
      </c>
      <c r="G262" s="74">
        <f t="shared" ca="1" si="7"/>
        <v>45659.700954861109</v>
      </c>
      <c r="H262" s="26" t="b">
        <v>1</v>
      </c>
    </row>
    <row r="263" spans="1:8" x14ac:dyDescent="0.25">
      <c r="A263">
        <f>VLOOKUP('Start Here'!$B$2,EntityNumber,2,FALSE)</f>
        <v>610002</v>
      </c>
      <c r="B263" s="71">
        <f>YEAR('Start Here'!$B$5)</f>
        <v>2024</v>
      </c>
      <c r="C263" s="77">
        <v>600</v>
      </c>
      <c r="D263" s="71">
        <v>51300</v>
      </c>
      <c r="E263" s="72">
        <f>'Exhibit 6'!H32*-1</f>
        <v>0</v>
      </c>
      <c r="F263" s="73">
        <f t="shared" si="8"/>
        <v>45444</v>
      </c>
      <c r="G263" s="74">
        <f t="shared" ca="1" si="7"/>
        <v>45659.700954861109</v>
      </c>
      <c r="H263" s="26" t="b">
        <v>1</v>
      </c>
    </row>
    <row r="264" spans="1:8" x14ac:dyDescent="0.25">
      <c r="A264">
        <f>VLOOKUP('Start Here'!$B$2,EntityNumber,2,FALSE)</f>
        <v>610002</v>
      </c>
      <c r="B264" s="71">
        <f>YEAR('Start Here'!$B$5)</f>
        <v>2024</v>
      </c>
      <c r="C264" s="77">
        <v>600</v>
      </c>
      <c r="D264" s="71">
        <v>39120</v>
      </c>
      <c r="E264" s="72">
        <f>'Exhibit 6'!H33</f>
        <v>0</v>
      </c>
      <c r="F264" s="73">
        <f t="shared" si="8"/>
        <v>45444</v>
      </c>
      <c r="G264" s="74">
        <f t="shared" ca="1" si="7"/>
        <v>45659.700954861109</v>
      </c>
      <c r="H264" s="26" t="b">
        <v>1</v>
      </c>
    </row>
    <row r="265" spans="1:8" x14ac:dyDescent="0.25">
      <c r="A265">
        <f>VLOOKUP('Start Here'!$B$2,EntityNumber,2,FALSE)</f>
        <v>610002</v>
      </c>
      <c r="B265" s="71">
        <f>YEAR('Start Here'!$B$5)</f>
        <v>2024</v>
      </c>
      <c r="C265" s="77">
        <v>600</v>
      </c>
      <c r="D265" s="71">
        <f>IF('Exhibit 6'!H34&gt;0,36901,42900)</f>
        <v>42900</v>
      </c>
      <c r="E265" s="72">
        <f>IF('Exhibit 6'!H34&gt;0,'Exhibit 6'!H34,'Exhibit 6'!H34*-1)</f>
        <v>0</v>
      </c>
      <c r="F265" s="73">
        <f t="shared" si="8"/>
        <v>45444</v>
      </c>
      <c r="G265" s="74">
        <f t="shared" ref="G265:G319" ca="1" si="9">NOW()</f>
        <v>45659.700954861109</v>
      </c>
      <c r="H265" s="26" t="b">
        <v>1</v>
      </c>
    </row>
    <row r="266" spans="1:8" x14ac:dyDescent="0.25">
      <c r="A266">
        <f>VLOOKUP('Start Here'!$B$2,EntityNumber,2,FALSE)</f>
        <v>610002</v>
      </c>
      <c r="B266" s="71">
        <f>YEAR('Start Here'!$B$5)</f>
        <v>2024</v>
      </c>
      <c r="C266" s="77">
        <v>600</v>
      </c>
      <c r="D266" s="71">
        <v>39107</v>
      </c>
      <c r="E266" s="72">
        <f>'Exhibit 6'!H40</f>
        <v>0</v>
      </c>
      <c r="F266" s="73">
        <f t="shared" si="8"/>
        <v>45444</v>
      </c>
      <c r="G266" s="74">
        <f t="shared" ca="1" si="9"/>
        <v>45659.700954861109</v>
      </c>
      <c r="H266" s="26" t="b">
        <v>1</v>
      </c>
    </row>
    <row r="267" spans="1:8" x14ac:dyDescent="0.25">
      <c r="A267">
        <f>VLOOKUP('Start Here'!$B$2,EntityNumber,2,FALSE)</f>
        <v>610002</v>
      </c>
      <c r="B267" s="71">
        <f>YEAR('Start Here'!$B$5)</f>
        <v>2024</v>
      </c>
      <c r="C267" s="77">
        <v>600</v>
      </c>
      <c r="D267" s="71">
        <v>39101</v>
      </c>
      <c r="E267" s="72">
        <f>'Exhibit 6'!H41</f>
        <v>0</v>
      </c>
      <c r="F267" s="73">
        <f t="shared" si="8"/>
        <v>45444</v>
      </c>
      <c r="G267" s="74">
        <f t="shared" ca="1" si="9"/>
        <v>45659.700954861109</v>
      </c>
      <c r="H267" s="26" t="b">
        <v>1</v>
      </c>
    </row>
    <row r="268" spans="1:8" x14ac:dyDescent="0.25">
      <c r="A268">
        <f>VLOOKUP('Start Here'!$B$2,EntityNumber,2,FALSE)</f>
        <v>610002</v>
      </c>
      <c r="B268" s="71">
        <f>YEAR('Start Here'!$B$5)</f>
        <v>2024</v>
      </c>
      <c r="C268" s="77">
        <v>600</v>
      </c>
      <c r="D268" s="71">
        <v>51100</v>
      </c>
      <c r="E268" s="72">
        <f>'Exhibit 6'!H42*-1</f>
        <v>0</v>
      </c>
      <c r="F268" s="73">
        <f t="shared" si="8"/>
        <v>45444</v>
      </c>
      <c r="G268" s="74">
        <f t="shared" ca="1" si="9"/>
        <v>45659.700954861109</v>
      </c>
      <c r="H268" s="26" t="b">
        <v>1</v>
      </c>
    </row>
    <row r="269" spans="1:8" x14ac:dyDescent="0.25">
      <c r="A269">
        <f>VLOOKUP('Start Here'!$B$2,EntityNumber,2,FALSE)</f>
        <v>610002</v>
      </c>
      <c r="B269" s="71">
        <f>YEAR('Start Here'!$B$5)</f>
        <v>2024</v>
      </c>
      <c r="C269" s="77">
        <v>600</v>
      </c>
      <c r="D269" s="71">
        <f>IF('Exhibit 6'!H43&gt;0,39106,51400)</f>
        <v>51400</v>
      </c>
      <c r="E269" s="72">
        <f>IF('Exhibit 6'!H43&gt;0,'Exhibit 6'!H43,'Exhibit 6'!H43*-1)</f>
        <v>0</v>
      </c>
      <c r="F269" s="73">
        <f t="shared" si="8"/>
        <v>45444</v>
      </c>
      <c r="G269" s="74">
        <f t="shared" ca="1" si="9"/>
        <v>45659.700954861109</v>
      </c>
      <c r="H269" s="26" t="b">
        <v>1</v>
      </c>
    </row>
    <row r="270" spans="1:8" x14ac:dyDescent="0.25">
      <c r="A270">
        <f>VLOOKUP('Start Here'!$B$2,EntityNumber,2,FALSE)</f>
        <v>610002</v>
      </c>
      <c r="B270" s="71">
        <f>YEAR('Start Here'!$B$5)</f>
        <v>2024</v>
      </c>
      <c r="C270" s="77">
        <v>600</v>
      </c>
      <c r="D270" s="71">
        <f>IF('Exhibit 6'!H44&gt;0,39105,51500)</f>
        <v>51500</v>
      </c>
      <c r="E270" s="72">
        <f>IF('Exhibit 6'!H44&gt;0,'Exhibit 6'!H44,'Exhibit 6'!H44*-1)</f>
        <v>0</v>
      </c>
      <c r="F270" s="73">
        <f t="shared" si="8"/>
        <v>45444</v>
      </c>
      <c r="G270" s="74">
        <f t="shared" ca="1" si="9"/>
        <v>45659.700954861109</v>
      </c>
      <c r="H270" s="26" t="b">
        <v>1</v>
      </c>
    </row>
    <row r="271" spans="1:8" x14ac:dyDescent="0.25">
      <c r="A271">
        <f>VLOOKUP('Start Here'!$B$2,EntityNumber,2,FALSE)</f>
        <v>610002</v>
      </c>
      <c r="B271" s="71">
        <f>YEAR('Start Here'!$B$5)</f>
        <v>2024</v>
      </c>
      <c r="C271" s="77">
        <v>650</v>
      </c>
      <c r="D271" s="71">
        <v>38000</v>
      </c>
      <c r="E271" s="72">
        <f>'Exhibit 6'!I10</f>
        <v>0</v>
      </c>
      <c r="F271" s="73">
        <f t="shared" si="8"/>
        <v>45444</v>
      </c>
      <c r="G271" s="74">
        <f t="shared" ca="1" si="9"/>
        <v>45659.700954861109</v>
      </c>
      <c r="H271" s="26" t="b">
        <v>1</v>
      </c>
    </row>
    <row r="272" spans="1:8" x14ac:dyDescent="0.25">
      <c r="A272">
        <f>VLOOKUP('Start Here'!$B$2,EntityNumber,2,FALSE)</f>
        <v>610002</v>
      </c>
      <c r="B272" s="71">
        <f>YEAR('Start Here'!$B$5)</f>
        <v>2024</v>
      </c>
      <c r="C272" s="77">
        <v>650</v>
      </c>
      <c r="D272" s="71">
        <v>37100</v>
      </c>
      <c r="E272" s="72">
        <f>'Exhibit 6'!I11</f>
        <v>0</v>
      </c>
      <c r="F272" s="73">
        <f t="shared" si="8"/>
        <v>45444</v>
      </c>
      <c r="G272" s="74">
        <f t="shared" ca="1" si="9"/>
        <v>45659.700954861109</v>
      </c>
      <c r="H272" s="26" t="b">
        <v>1</v>
      </c>
    </row>
    <row r="273" spans="1:8" x14ac:dyDescent="0.25">
      <c r="A273">
        <f>VLOOKUP('Start Here'!$B$2,EntityNumber,2,FALSE)</f>
        <v>610002</v>
      </c>
      <c r="B273" s="71">
        <f>YEAR('Start Here'!$B$5)</f>
        <v>2024</v>
      </c>
      <c r="C273" s="77">
        <v>650</v>
      </c>
      <c r="D273" s="71">
        <v>38005</v>
      </c>
      <c r="E273" s="72">
        <f>'Exhibit 6'!I12</f>
        <v>0</v>
      </c>
      <c r="F273" s="73">
        <f t="shared" si="8"/>
        <v>45444</v>
      </c>
      <c r="G273" s="74">
        <f t="shared" ca="1" si="9"/>
        <v>45659.700954861109</v>
      </c>
      <c r="H273" s="26" t="b">
        <v>1</v>
      </c>
    </row>
    <row r="274" spans="1:8" x14ac:dyDescent="0.25">
      <c r="A274">
        <f>VLOOKUP('Start Here'!$B$2,EntityNumber,2,FALSE)</f>
        <v>610002</v>
      </c>
      <c r="B274" s="71">
        <f>YEAR('Start Here'!$B$5)</f>
        <v>2024</v>
      </c>
      <c r="C274" s="77">
        <v>650</v>
      </c>
      <c r="D274" s="71">
        <v>36900</v>
      </c>
      <c r="E274" s="72">
        <f>'Exhibit 6'!I13</f>
        <v>0</v>
      </c>
      <c r="F274" s="73">
        <f t="shared" si="8"/>
        <v>45444</v>
      </c>
      <c r="G274" s="74">
        <f t="shared" ca="1" si="9"/>
        <v>45659.700954861109</v>
      </c>
      <c r="H274" s="26" t="b">
        <v>1</v>
      </c>
    </row>
    <row r="275" spans="1:8" x14ac:dyDescent="0.25">
      <c r="A275">
        <f>VLOOKUP('Start Here'!$B$2,EntityNumber,2,FALSE)</f>
        <v>610002</v>
      </c>
      <c r="B275" s="71">
        <f>YEAR('Start Here'!$B$5)</f>
        <v>2024</v>
      </c>
      <c r="C275" s="77">
        <v>650</v>
      </c>
      <c r="D275" s="71">
        <v>41000</v>
      </c>
      <c r="E275" s="72">
        <f>'Exhibit 6'!I17</f>
        <v>0</v>
      </c>
      <c r="F275" s="73">
        <f t="shared" si="8"/>
        <v>45444</v>
      </c>
      <c r="G275" s="74">
        <f t="shared" ca="1" si="9"/>
        <v>45659.700954861109</v>
      </c>
      <c r="H275" s="26" t="b">
        <v>1</v>
      </c>
    </row>
    <row r="276" spans="1:8" x14ac:dyDescent="0.25">
      <c r="A276">
        <f>VLOOKUP('Start Here'!$B$2,EntityNumber,2,FALSE)</f>
        <v>610002</v>
      </c>
      <c r="B276" s="71">
        <f>YEAR('Start Here'!$B$5)</f>
        <v>2024</v>
      </c>
      <c r="C276" s="77">
        <v>650</v>
      </c>
      <c r="D276" s="71">
        <v>42000</v>
      </c>
      <c r="E276" s="72">
        <f>'Exhibit 6'!I18</f>
        <v>0</v>
      </c>
      <c r="F276" s="73">
        <f t="shared" si="8"/>
        <v>45444</v>
      </c>
      <c r="G276" s="74">
        <f t="shared" ca="1" si="9"/>
        <v>45659.700954861109</v>
      </c>
      <c r="H276" s="26" t="b">
        <v>1</v>
      </c>
    </row>
    <row r="277" spans="1:8" x14ac:dyDescent="0.25">
      <c r="A277">
        <f>VLOOKUP('Start Here'!$B$2,EntityNumber,2,FALSE)</f>
        <v>610002</v>
      </c>
      <c r="B277" s="71">
        <f>YEAR('Start Here'!$B$5)</f>
        <v>2024</v>
      </c>
      <c r="C277" s="77">
        <v>650</v>
      </c>
      <c r="D277" s="71">
        <v>42620</v>
      </c>
      <c r="E277" s="72">
        <f>'Exhibit 6'!I19</f>
        <v>0</v>
      </c>
      <c r="F277" s="73">
        <f t="shared" si="8"/>
        <v>45444</v>
      </c>
      <c r="G277" s="74">
        <f t="shared" ca="1" si="9"/>
        <v>45659.700954861109</v>
      </c>
      <c r="H277" s="26" t="b">
        <v>1</v>
      </c>
    </row>
    <row r="278" spans="1:8" x14ac:dyDescent="0.25">
      <c r="A278">
        <f>VLOOKUP('Start Here'!$B$2,EntityNumber,2,FALSE)</f>
        <v>610002</v>
      </c>
      <c r="B278" s="71">
        <f>YEAR('Start Here'!$B$5)</f>
        <v>2024</v>
      </c>
      <c r="C278" s="77">
        <v>650</v>
      </c>
      <c r="D278" s="71">
        <v>33000</v>
      </c>
      <c r="E278" s="72">
        <f>'Exhibit 6'!I24</f>
        <v>0</v>
      </c>
      <c r="F278" s="73">
        <f t="shared" si="8"/>
        <v>45444</v>
      </c>
      <c r="G278" s="74">
        <f t="shared" ca="1" si="9"/>
        <v>45659.700954861109</v>
      </c>
      <c r="H278" s="26" t="b">
        <v>1</v>
      </c>
    </row>
    <row r="279" spans="1:8" x14ac:dyDescent="0.25">
      <c r="A279">
        <f>VLOOKUP('Start Here'!$B$2,EntityNumber,2,FALSE)</f>
        <v>610002</v>
      </c>
      <c r="B279" s="71">
        <f>YEAR('Start Here'!$B$5)</f>
        <v>2024</v>
      </c>
      <c r="C279" s="77">
        <v>650</v>
      </c>
      <c r="D279" s="71">
        <v>36100</v>
      </c>
      <c r="E279" s="72">
        <f>'Exhibit 6'!I25</f>
        <v>0</v>
      </c>
      <c r="F279" s="73">
        <f t="shared" si="8"/>
        <v>45444</v>
      </c>
      <c r="G279" s="74">
        <f t="shared" ca="1" si="9"/>
        <v>45659.700954861109</v>
      </c>
      <c r="H279" s="26" t="b">
        <v>1</v>
      </c>
    </row>
    <row r="280" spans="1:8" x14ac:dyDescent="0.25">
      <c r="A280">
        <f>VLOOKUP('Start Here'!$B$2,EntityNumber,2,FALSE)</f>
        <v>610002</v>
      </c>
      <c r="B280" s="71">
        <f>YEAR('Start Here'!$B$5)</f>
        <v>2024</v>
      </c>
      <c r="C280" s="77">
        <v>650</v>
      </c>
      <c r="D280" s="71">
        <v>36200</v>
      </c>
      <c r="E280" s="72">
        <f>'Exhibit 6'!I26</f>
        <v>0</v>
      </c>
      <c r="F280" s="73">
        <f t="shared" si="8"/>
        <v>45444</v>
      </c>
      <c r="G280" s="74">
        <f t="shared" ca="1" si="9"/>
        <v>45659.700954861109</v>
      </c>
      <c r="H280" s="26" t="b">
        <v>1</v>
      </c>
    </row>
    <row r="281" spans="1:8" x14ac:dyDescent="0.25">
      <c r="A281">
        <f>VLOOKUP('Start Here'!$B$2,EntityNumber,2,FALSE)</f>
        <v>610002</v>
      </c>
      <c r="B281" s="71">
        <f>YEAR('Start Here'!$B$5)</f>
        <v>2024</v>
      </c>
      <c r="C281" s="77">
        <v>650</v>
      </c>
      <c r="D281" s="71">
        <v>43000</v>
      </c>
      <c r="E281" s="72">
        <f>'Exhibit 6'!I27*-1</f>
        <v>0</v>
      </c>
      <c r="F281" s="73">
        <f t="shared" si="8"/>
        <v>45444</v>
      </c>
      <c r="G281" s="74">
        <f t="shared" ca="1" si="9"/>
        <v>45659.700954861109</v>
      </c>
      <c r="H281" s="26" t="b">
        <v>1</v>
      </c>
    </row>
    <row r="282" spans="1:8" x14ac:dyDescent="0.25">
      <c r="A282">
        <f>VLOOKUP('Start Here'!$B$2,EntityNumber,2,FALSE)</f>
        <v>610002</v>
      </c>
      <c r="B282" s="71">
        <f>YEAR('Start Here'!$B$5)</f>
        <v>2024</v>
      </c>
      <c r="C282" s="77">
        <v>650</v>
      </c>
      <c r="D282" s="71">
        <v>44100</v>
      </c>
      <c r="E282" s="72">
        <f>'Exhibit 6'!I28*-1</f>
        <v>0</v>
      </c>
      <c r="F282" s="73">
        <f t="shared" si="8"/>
        <v>45444</v>
      </c>
      <c r="G282" s="74">
        <f t="shared" ca="1" si="9"/>
        <v>45659.700954861109</v>
      </c>
      <c r="H282" s="26" t="b">
        <v>1</v>
      </c>
    </row>
    <row r="283" spans="1:8" x14ac:dyDescent="0.25">
      <c r="A283">
        <f>VLOOKUP('Start Here'!$B$2,EntityNumber,2,FALSE)</f>
        <v>610002</v>
      </c>
      <c r="B283" s="71">
        <f>YEAR('Start Here'!$B$5)</f>
        <v>2024</v>
      </c>
      <c r="C283" s="77">
        <v>650</v>
      </c>
      <c r="D283" s="71">
        <v>44200</v>
      </c>
      <c r="E283" s="72">
        <f>'Exhibit 6'!I29*-1</f>
        <v>0</v>
      </c>
      <c r="F283" s="73">
        <f t="shared" si="8"/>
        <v>45444</v>
      </c>
      <c r="G283" s="74">
        <f t="shared" ca="1" si="9"/>
        <v>45659.700954861109</v>
      </c>
      <c r="H283" s="26" t="b">
        <v>1</v>
      </c>
    </row>
    <row r="284" spans="1:8" x14ac:dyDescent="0.25">
      <c r="A284">
        <f>VLOOKUP('Start Here'!$B$2,EntityNumber,2,FALSE)</f>
        <v>610002</v>
      </c>
      <c r="B284" s="71">
        <f>YEAR('Start Here'!$B$5)</f>
        <v>2024</v>
      </c>
      <c r="C284" s="77">
        <v>650</v>
      </c>
      <c r="D284" s="71">
        <v>39103</v>
      </c>
      <c r="E284" s="72">
        <f>'Exhibit 6'!I30</f>
        <v>0</v>
      </c>
      <c r="F284" s="73">
        <f t="shared" si="8"/>
        <v>45444</v>
      </c>
      <c r="G284" s="74">
        <f t="shared" ca="1" si="9"/>
        <v>45659.700954861109</v>
      </c>
      <c r="H284" s="26" t="b">
        <v>1</v>
      </c>
    </row>
    <row r="285" spans="1:8" x14ac:dyDescent="0.25">
      <c r="A285">
        <f>VLOOKUP('Start Here'!$B$2,EntityNumber,2,FALSE)</f>
        <v>610002</v>
      </c>
      <c r="B285" s="71">
        <f>YEAR('Start Here'!$B$5)</f>
        <v>2024</v>
      </c>
      <c r="C285" s="77">
        <v>650</v>
      </c>
      <c r="D285" s="71">
        <v>51200</v>
      </c>
      <c r="E285" s="72">
        <f>'Exhibit 6'!I31*-1</f>
        <v>0</v>
      </c>
      <c r="F285" s="73">
        <f t="shared" si="8"/>
        <v>45444</v>
      </c>
      <c r="G285" s="74">
        <f t="shared" ca="1" si="9"/>
        <v>45659.700954861109</v>
      </c>
      <c r="H285" s="26" t="b">
        <v>1</v>
      </c>
    </row>
    <row r="286" spans="1:8" x14ac:dyDescent="0.25">
      <c r="A286">
        <f>VLOOKUP('Start Here'!$B$2,EntityNumber,2,FALSE)</f>
        <v>610002</v>
      </c>
      <c r="B286" s="71">
        <f>YEAR('Start Here'!$B$5)</f>
        <v>2024</v>
      </c>
      <c r="C286" s="77">
        <v>650</v>
      </c>
      <c r="D286" s="71">
        <v>51300</v>
      </c>
      <c r="E286" s="72">
        <f>'Exhibit 6'!I32*-1</f>
        <v>0</v>
      </c>
      <c r="F286" s="73">
        <f t="shared" si="8"/>
        <v>45444</v>
      </c>
      <c r="G286" s="74">
        <f t="shared" ca="1" si="9"/>
        <v>45659.700954861109</v>
      </c>
      <c r="H286" s="26" t="b">
        <v>1</v>
      </c>
    </row>
    <row r="287" spans="1:8" x14ac:dyDescent="0.25">
      <c r="A287">
        <f>VLOOKUP('Start Here'!$B$2,EntityNumber,2,FALSE)</f>
        <v>610002</v>
      </c>
      <c r="B287" s="71">
        <f>YEAR('Start Here'!$B$5)</f>
        <v>2024</v>
      </c>
      <c r="C287" s="77">
        <v>650</v>
      </c>
      <c r="D287" s="71">
        <v>39120</v>
      </c>
      <c r="E287" s="72">
        <f>'Exhibit 6'!I33</f>
        <v>0</v>
      </c>
      <c r="F287" s="73">
        <f t="shared" si="8"/>
        <v>45444</v>
      </c>
      <c r="G287" s="74">
        <f t="shared" ca="1" si="9"/>
        <v>45659.700954861109</v>
      </c>
      <c r="H287" s="26" t="b">
        <v>1</v>
      </c>
    </row>
    <row r="288" spans="1:8" x14ac:dyDescent="0.25">
      <c r="A288">
        <f>VLOOKUP('Start Here'!$B$2,EntityNumber,2,FALSE)</f>
        <v>610002</v>
      </c>
      <c r="B288" s="71">
        <f>YEAR('Start Here'!$B$5)</f>
        <v>2024</v>
      </c>
      <c r="C288" s="77">
        <v>650</v>
      </c>
      <c r="D288" s="71">
        <f>IF('Exhibit 6'!I34&gt;0,36901,42900)</f>
        <v>42900</v>
      </c>
      <c r="E288" s="72">
        <f>IF('Exhibit 6'!I34&gt;0,'Exhibit 6'!I34,'Exhibit 6'!I34*-1)</f>
        <v>0</v>
      </c>
      <c r="F288" s="73">
        <f t="shared" si="8"/>
        <v>45444</v>
      </c>
      <c r="G288" s="74">
        <f t="shared" ca="1" si="9"/>
        <v>45659.700954861109</v>
      </c>
      <c r="H288" s="26" t="b">
        <v>1</v>
      </c>
    </row>
    <row r="289" spans="1:8" x14ac:dyDescent="0.25">
      <c r="A289">
        <f>VLOOKUP('Start Here'!$B$2,EntityNumber,2,FALSE)</f>
        <v>610002</v>
      </c>
      <c r="B289" s="71">
        <f>YEAR('Start Here'!$B$5)</f>
        <v>2024</v>
      </c>
      <c r="C289" s="77">
        <v>650</v>
      </c>
      <c r="D289" s="71">
        <v>39107</v>
      </c>
      <c r="E289" s="72">
        <f>'Exhibit 6'!I40</f>
        <v>0</v>
      </c>
      <c r="F289" s="73">
        <f t="shared" si="8"/>
        <v>45444</v>
      </c>
      <c r="G289" s="74">
        <f t="shared" ca="1" si="9"/>
        <v>45659.700954861109</v>
      </c>
      <c r="H289" s="26" t="b">
        <v>1</v>
      </c>
    </row>
    <row r="290" spans="1:8" x14ac:dyDescent="0.25">
      <c r="A290">
        <f>VLOOKUP('Start Here'!$B$2,EntityNumber,2,FALSE)</f>
        <v>610002</v>
      </c>
      <c r="B290" s="71">
        <f>YEAR('Start Here'!$B$5)</f>
        <v>2024</v>
      </c>
      <c r="C290" s="77">
        <v>650</v>
      </c>
      <c r="D290" s="71">
        <v>39101</v>
      </c>
      <c r="E290" s="72">
        <f>'Exhibit 6'!I41</f>
        <v>0</v>
      </c>
      <c r="F290" s="73">
        <f t="shared" si="8"/>
        <v>45444</v>
      </c>
      <c r="G290" s="74">
        <f t="shared" ca="1" si="9"/>
        <v>45659.700954861109</v>
      </c>
      <c r="H290" s="26" t="b">
        <v>1</v>
      </c>
    </row>
    <row r="291" spans="1:8" x14ac:dyDescent="0.25">
      <c r="A291">
        <f>VLOOKUP('Start Here'!$B$2,EntityNumber,2,FALSE)</f>
        <v>610002</v>
      </c>
      <c r="B291" s="71">
        <f>YEAR('Start Here'!$B$5)</f>
        <v>2024</v>
      </c>
      <c r="C291" s="77">
        <v>650</v>
      </c>
      <c r="D291" s="71">
        <v>51100</v>
      </c>
      <c r="E291" s="72">
        <f>'Exhibit 6'!I42*-1</f>
        <v>0</v>
      </c>
      <c r="F291" s="73">
        <f t="shared" si="8"/>
        <v>45444</v>
      </c>
      <c r="G291" s="74">
        <f t="shared" ca="1" si="9"/>
        <v>45659.700954861109</v>
      </c>
      <c r="H291" s="26" t="b">
        <v>1</v>
      </c>
    </row>
    <row r="292" spans="1:8" x14ac:dyDescent="0.25">
      <c r="A292">
        <f>VLOOKUP('Start Here'!$B$2,EntityNumber,2,FALSE)</f>
        <v>610002</v>
      </c>
      <c r="B292" s="71">
        <f>YEAR('Start Here'!$B$5)</f>
        <v>2024</v>
      </c>
      <c r="C292" s="77">
        <v>650</v>
      </c>
      <c r="D292" s="71">
        <f>IF('Exhibit 6'!I43&gt;0,39106,51400)</f>
        <v>51400</v>
      </c>
      <c r="E292" s="72">
        <f>IF('Exhibit 6'!I43&gt;0,'Exhibit 6'!I43,'Exhibit 6'!I43*-1)</f>
        <v>0</v>
      </c>
      <c r="F292" s="73">
        <f t="shared" si="8"/>
        <v>45444</v>
      </c>
      <c r="G292" s="74">
        <f t="shared" ca="1" si="9"/>
        <v>45659.700954861109</v>
      </c>
      <c r="H292" s="26" t="b">
        <v>1</v>
      </c>
    </row>
    <row r="293" spans="1:8" x14ac:dyDescent="0.25">
      <c r="A293">
        <f>VLOOKUP('Start Here'!$B$2,EntityNumber,2,FALSE)</f>
        <v>610002</v>
      </c>
      <c r="B293" s="71">
        <f>YEAR('Start Here'!$B$5)</f>
        <v>2024</v>
      </c>
      <c r="C293" s="77">
        <v>650</v>
      </c>
      <c r="D293" s="71">
        <f>IF('Exhibit 6'!I44&gt;0,39105,51500)</f>
        <v>51500</v>
      </c>
      <c r="E293" s="72">
        <f>IF('Exhibit 6'!I44&gt;0,'Exhibit 6'!I44,'Exhibit 6'!I44*-1)</f>
        <v>0</v>
      </c>
      <c r="F293" s="73">
        <f t="shared" si="8"/>
        <v>45444</v>
      </c>
      <c r="G293" s="74">
        <f t="shared" ca="1" si="9"/>
        <v>45659.700954861109</v>
      </c>
      <c r="H293" s="26" t="b">
        <v>1</v>
      </c>
    </row>
    <row r="294" spans="1:8" x14ac:dyDescent="0.25">
      <c r="A294">
        <f>VLOOKUP('Start Here'!$B$2,EntityNumber,2,FALSE)</f>
        <v>610002</v>
      </c>
      <c r="B294" s="71">
        <f>YEAR('Start Here'!$B$5)</f>
        <v>2024</v>
      </c>
      <c r="C294" s="77">
        <v>750</v>
      </c>
      <c r="D294" s="71">
        <v>10100</v>
      </c>
      <c r="E294" s="72">
        <f>'Exhibit 8'!B9+'Exhibit 8'!C9</f>
        <v>0</v>
      </c>
      <c r="F294" s="73">
        <f t="shared" si="8"/>
        <v>45444</v>
      </c>
      <c r="G294" s="74">
        <f t="shared" ca="1" si="9"/>
        <v>45659.700954861109</v>
      </c>
      <c r="H294" s="26" t="b">
        <v>1</v>
      </c>
    </row>
    <row r="295" spans="1:8" x14ac:dyDescent="0.25">
      <c r="A295">
        <f>VLOOKUP('Start Here'!$B$2,EntityNumber,2,FALSE)</f>
        <v>610002</v>
      </c>
      <c r="B295" s="71">
        <f>YEAR('Start Here'!$B$5)</f>
        <v>2024</v>
      </c>
      <c r="C295" s="77">
        <v>750</v>
      </c>
      <c r="D295" s="71">
        <v>15100</v>
      </c>
      <c r="E295" s="72">
        <f>'Exhibit 8'!B10+'Exhibit 8'!C10</f>
        <v>0</v>
      </c>
      <c r="F295" s="73">
        <f t="shared" si="8"/>
        <v>45444</v>
      </c>
      <c r="G295" s="74">
        <f t="shared" ca="1" si="9"/>
        <v>45659.700954861109</v>
      </c>
      <c r="H295" s="26" t="b">
        <v>1</v>
      </c>
    </row>
    <row r="296" spans="1:8" x14ac:dyDescent="0.25">
      <c r="A296">
        <f>VLOOKUP('Start Here'!$B$2,EntityNumber,2,FALSE)</f>
        <v>610002</v>
      </c>
      <c r="B296" s="71">
        <f>YEAR('Start Here'!$B$5)</f>
        <v>2024</v>
      </c>
      <c r="C296" s="77">
        <v>750</v>
      </c>
      <c r="D296" s="71">
        <v>27199</v>
      </c>
      <c r="E296" s="72">
        <f>'Exhibit 8'!B15+'Exhibit 8'!C15</f>
        <v>0</v>
      </c>
      <c r="F296" s="73">
        <f t="shared" si="8"/>
        <v>45444</v>
      </c>
      <c r="G296" s="74">
        <f t="shared" ca="1" si="9"/>
        <v>45659.700954861109</v>
      </c>
      <c r="H296" s="26" t="b">
        <v>1</v>
      </c>
    </row>
    <row r="297" spans="1:8" x14ac:dyDescent="0.25">
      <c r="A297">
        <f>VLOOKUP('Start Here'!$B$2,EntityNumber,2,FALSE)</f>
        <v>610002</v>
      </c>
      <c r="B297" s="71">
        <f>YEAR('Start Here'!$B$5)</f>
        <v>2024</v>
      </c>
      <c r="C297" s="77">
        <v>750</v>
      </c>
      <c r="D297" s="71">
        <v>27200</v>
      </c>
      <c r="E297" s="72">
        <f>'Exhibit 8'!B16</f>
        <v>0</v>
      </c>
      <c r="F297" s="73">
        <f t="shared" si="8"/>
        <v>45444</v>
      </c>
      <c r="G297" s="74">
        <f t="shared" ca="1" si="9"/>
        <v>45659.700954861109</v>
      </c>
      <c r="H297" s="26" t="b">
        <v>1</v>
      </c>
    </row>
    <row r="298" spans="1:8" x14ac:dyDescent="0.25">
      <c r="A298">
        <f>VLOOKUP('Start Here'!$B$2,EntityNumber,2,FALSE)</f>
        <v>610002</v>
      </c>
      <c r="B298" s="71">
        <f>YEAR('Start Here'!$B$5)</f>
        <v>2024</v>
      </c>
      <c r="C298" s="77">
        <v>750</v>
      </c>
      <c r="D298" s="71">
        <v>36700</v>
      </c>
      <c r="E298" s="72">
        <f>'Exhibit 9'!B9+'Exhibit 9'!C9</f>
        <v>0</v>
      </c>
      <c r="F298" s="73">
        <f t="shared" si="8"/>
        <v>45444</v>
      </c>
      <c r="G298" s="74">
        <f t="shared" ca="1" si="9"/>
        <v>45659.700954861109</v>
      </c>
      <c r="H298" s="26" t="b">
        <v>1</v>
      </c>
    </row>
    <row r="299" spans="1:8" x14ac:dyDescent="0.25">
      <c r="A299">
        <f>VLOOKUP('Start Here'!$B$2,EntityNumber,2,FALSE)</f>
        <v>610002</v>
      </c>
      <c r="B299" s="71">
        <f>YEAR('Start Here'!$B$5)</f>
        <v>2024</v>
      </c>
      <c r="C299" s="77">
        <v>750</v>
      </c>
      <c r="D299" s="71">
        <v>36100</v>
      </c>
      <c r="E299" s="72">
        <f>'Exhibit 9'!B18+'Exhibit 9'!C18</f>
        <v>0</v>
      </c>
      <c r="F299" s="73">
        <f t="shared" si="8"/>
        <v>45444</v>
      </c>
      <c r="G299" s="74">
        <f t="shared" ca="1" si="9"/>
        <v>45659.700954861109</v>
      </c>
      <c r="H299" s="26" t="b">
        <v>1</v>
      </c>
    </row>
    <row r="300" spans="1:8" x14ac:dyDescent="0.25">
      <c r="A300">
        <f>VLOOKUP('Start Here'!$B$2,EntityNumber,2,FALSE)</f>
        <v>610002</v>
      </c>
      <c r="B300" s="71">
        <f>YEAR('Start Here'!$B$5)</f>
        <v>2024</v>
      </c>
      <c r="C300" s="77">
        <v>750</v>
      </c>
      <c r="D300" s="71">
        <v>31100</v>
      </c>
      <c r="E300" s="72">
        <f>'Exhibit 9'!B19+'Exhibit 9'!C19</f>
        <v>0</v>
      </c>
      <c r="F300" s="73">
        <f t="shared" si="8"/>
        <v>45444</v>
      </c>
      <c r="G300" s="74">
        <f t="shared" ca="1" si="9"/>
        <v>45659.700954861109</v>
      </c>
      <c r="H300" s="26" t="b">
        <v>1</v>
      </c>
    </row>
    <row r="301" spans="1:8" x14ac:dyDescent="0.25">
      <c r="A301">
        <f>VLOOKUP('Start Here'!$B$2,EntityNumber,2,FALSE)</f>
        <v>610002</v>
      </c>
      <c r="B301" s="71">
        <f>YEAR('Start Here'!$B$5)</f>
        <v>2024</v>
      </c>
      <c r="C301" s="77">
        <v>750</v>
      </c>
      <c r="D301" s="71">
        <v>33520</v>
      </c>
      <c r="E301" s="72">
        <f>'Exhibit 9'!B20+'Exhibit 9'!C20</f>
        <v>0</v>
      </c>
      <c r="F301" s="73">
        <f t="shared" si="8"/>
        <v>45444</v>
      </c>
      <c r="G301" s="74">
        <f t="shared" ca="1" si="9"/>
        <v>45659.700954861109</v>
      </c>
      <c r="H301" s="26" t="b">
        <v>1</v>
      </c>
    </row>
    <row r="302" spans="1:8" x14ac:dyDescent="0.25">
      <c r="A302">
        <f>VLOOKUP('Start Here'!$B$2,EntityNumber,2,FALSE)</f>
        <v>610002</v>
      </c>
      <c r="B302" s="71">
        <f>YEAR('Start Here'!$B$5)</f>
        <v>2024</v>
      </c>
      <c r="C302" s="77">
        <v>750</v>
      </c>
      <c r="D302" s="71">
        <v>36900</v>
      </c>
      <c r="E302" s="72">
        <f>'Exhibit 9'!B21+'Exhibit 9'!C21</f>
        <v>0</v>
      </c>
      <c r="F302" s="73">
        <f t="shared" si="8"/>
        <v>45444</v>
      </c>
      <c r="G302" s="74">
        <f t="shared" ca="1" si="9"/>
        <v>45659.700954861109</v>
      </c>
      <c r="H302" s="26" t="b">
        <v>1</v>
      </c>
    </row>
    <row r="303" spans="1:8" x14ac:dyDescent="0.25">
      <c r="A303">
        <f>VLOOKUP('Start Here'!$B$2,EntityNumber,2,FALSE)</f>
        <v>610002</v>
      </c>
      <c r="B303" s="71">
        <f>YEAR('Start Here'!$B$5)</f>
        <v>2024</v>
      </c>
      <c r="C303" s="77">
        <v>750</v>
      </c>
      <c r="D303" s="71">
        <v>42900</v>
      </c>
      <c r="E303" s="72">
        <f>'Exhibit 9'!B25+'Exhibit 9'!C25</f>
        <v>0</v>
      </c>
      <c r="F303" s="73">
        <f t="shared" si="8"/>
        <v>45444</v>
      </c>
      <c r="G303" s="74">
        <f t="shared" ca="1" si="9"/>
        <v>45659.700954861109</v>
      </c>
      <c r="H303" s="26" t="b">
        <v>1</v>
      </c>
    </row>
    <row r="304" spans="1:8" x14ac:dyDescent="0.25">
      <c r="A304">
        <f>VLOOKUP('Start Here'!$B$2,EntityNumber,2,FALSE)</f>
        <v>610002</v>
      </c>
      <c r="B304" s="71">
        <f>YEAR('Start Here'!$B$5)</f>
        <v>2024</v>
      </c>
      <c r="C304" s="77">
        <v>750</v>
      </c>
      <c r="D304" s="71">
        <v>48100</v>
      </c>
      <c r="E304" s="72">
        <f>'Exhibit 9'!B26+'Exhibit 9'!C26</f>
        <v>0</v>
      </c>
      <c r="F304" s="73">
        <f t="shared" si="8"/>
        <v>45444</v>
      </c>
      <c r="G304" s="74">
        <f t="shared" ca="1" si="9"/>
        <v>45659.700954861109</v>
      </c>
      <c r="H304" s="26" t="b">
        <v>1</v>
      </c>
    </row>
    <row r="305" spans="1:8" x14ac:dyDescent="0.25">
      <c r="A305">
        <f>VLOOKUP('Start Here'!$B$2,EntityNumber,2,FALSE)</f>
        <v>610002</v>
      </c>
      <c r="B305" s="71">
        <f>YEAR('Start Here'!$B$5)</f>
        <v>2024</v>
      </c>
      <c r="C305" s="77">
        <v>750</v>
      </c>
      <c r="D305" s="71">
        <v>48200</v>
      </c>
      <c r="E305" s="72">
        <f>+'Exhibit 9'!B27+'Exhibit 9'!C27</f>
        <v>0</v>
      </c>
      <c r="F305" s="73">
        <f t="shared" si="8"/>
        <v>45444</v>
      </c>
      <c r="G305" s="74">
        <f t="shared" ca="1" si="9"/>
        <v>45659.700954861109</v>
      </c>
      <c r="H305" s="26" t="b">
        <v>1</v>
      </c>
    </row>
    <row r="306" spans="1:8" x14ac:dyDescent="0.25">
      <c r="A306">
        <f>VLOOKUP('Start Here'!$B$2,EntityNumber,2,FALSE)</f>
        <v>610002</v>
      </c>
      <c r="B306" s="71">
        <f>YEAR('Start Here'!$B$5)</f>
        <v>2024</v>
      </c>
      <c r="C306" s="77">
        <v>750</v>
      </c>
      <c r="D306" s="71">
        <v>44900</v>
      </c>
      <c r="E306" s="72">
        <f>'Exhibit 9'!B28+'Exhibit 9'!C28</f>
        <v>0</v>
      </c>
      <c r="F306" s="73">
        <f t="shared" si="8"/>
        <v>45444</v>
      </c>
      <c r="G306" s="74">
        <f t="shared" ca="1" si="9"/>
        <v>45659.700954861109</v>
      </c>
      <c r="H306" s="26" t="b">
        <v>1</v>
      </c>
    </row>
    <row r="307" spans="1:8" x14ac:dyDescent="0.25">
      <c r="A307">
        <f>VLOOKUP('Start Here'!$B$2,EntityNumber,2,FALSE)</f>
        <v>610002</v>
      </c>
      <c r="B307" s="71">
        <f>YEAR('Start Here'!$B$5)</f>
        <v>2024</v>
      </c>
      <c r="C307" s="77">
        <v>1000</v>
      </c>
      <c r="D307" s="71">
        <v>23101</v>
      </c>
      <c r="E307" s="72">
        <f>'Long-Term Debt'!F10</f>
        <v>0</v>
      </c>
      <c r="F307" s="73">
        <f t="shared" si="8"/>
        <v>45444</v>
      </c>
      <c r="G307" s="74">
        <f t="shared" ca="1" si="9"/>
        <v>45659.700954861109</v>
      </c>
      <c r="H307" s="26" t="b">
        <v>1</v>
      </c>
    </row>
    <row r="308" spans="1:8" x14ac:dyDescent="0.25">
      <c r="A308">
        <f>VLOOKUP('Start Here'!$B$2,EntityNumber,2,FALSE)</f>
        <v>610002</v>
      </c>
      <c r="B308" s="71">
        <f>YEAR('Start Here'!$B$5)</f>
        <v>2024</v>
      </c>
      <c r="C308" s="77">
        <v>1000</v>
      </c>
      <c r="D308" s="71">
        <v>23102</v>
      </c>
      <c r="E308" s="72">
        <f>'Long-Term Debt'!F11</f>
        <v>0</v>
      </c>
      <c r="F308" s="73">
        <f t="shared" si="8"/>
        <v>45444</v>
      </c>
      <c r="G308" s="74">
        <f t="shared" ca="1" si="9"/>
        <v>45659.700954861109</v>
      </c>
      <c r="H308" s="26" t="b">
        <v>1</v>
      </c>
    </row>
    <row r="309" spans="1:8" x14ac:dyDescent="0.25">
      <c r="A309">
        <f>VLOOKUP('Start Here'!$B$2,EntityNumber,2,FALSE)</f>
        <v>610002</v>
      </c>
      <c r="B309" s="71">
        <f>YEAR('Start Here'!$B$5)</f>
        <v>2024</v>
      </c>
      <c r="C309" s="77">
        <v>1000</v>
      </c>
      <c r="D309" s="71">
        <v>23103</v>
      </c>
      <c r="E309" s="72">
        <f>'Long-Term Debt'!F12</f>
        <v>0</v>
      </c>
      <c r="F309" s="73">
        <f t="shared" si="8"/>
        <v>45444</v>
      </c>
      <c r="G309" s="74">
        <f t="shared" ca="1" si="9"/>
        <v>45659.700954861109</v>
      </c>
      <c r="H309" s="26" t="b">
        <v>1</v>
      </c>
    </row>
    <row r="310" spans="1:8" x14ac:dyDescent="0.25">
      <c r="A310">
        <f>VLOOKUP('Start Here'!$B$2,EntityNumber,2,FALSE)</f>
        <v>610002</v>
      </c>
      <c r="B310" s="71">
        <f>YEAR('Start Here'!$B$5)</f>
        <v>2024</v>
      </c>
      <c r="C310" s="77">
        <v>1000</v>
      </c>
      <c r="D310" s="71">
        <v>23600</v>
      </c>
      <c r="E310" s="72">
        <f>'Long-Term Debt'!F14</f>
        <v>0</v>
      </c>
      <c r="F310" s="73">
        <f t="shared" si="8"/>
        <v>45444</v>
      </c>
      <c r="G310" s="74">
        <f t="shared" ca="1" si="9"/>
        <v>45659.700954861109</v>
      </c>
      <c r="H310" s="26" t="b">
        <v>1</v>
      </c>
    </row>
    <row r="311" spans="1:8" x14ac:dyDescent="0.25">
      <c r="A311">
        <f>VLOOKUP('Start Here'!$B$2,EntityNumber,2,FALSE)</f>
        <v>610002</v>
      </c>
      <c r="B311" s="71">
        <f>YEAR('Start Here'!$B$5)</f>
        <v>2024</v>
      </c>
      <c r="C311" s="77">
        <v>1000</v>
      </c>
      <c r="D311" s="71">
        <v>23700</v>
      </c>
      <c r="E311" s="72">
        <f>+'Long-Term Debt'!F13+'Long-Term Debt'!F15</f>
        <v>0</v>
      </c>
      <c r="F311" s="73">
        <f t="shared" si="8"/>
        <v>45444</v>
      </c>
      <c r="G311" s="74">
        <f t="shared" ca="1" si="9"/>
        <v>45659.700954861109</v>
      </c>
      <c r="H311" s="26" t="b">
        <v>1</v>
      </c>
    </row>
    <row r="312" spans="1:8" x14ac:dyDescent="0.25">
      <c r="A312">
        <f>VLOOKUP('Start Here'!$B$2,EntityNumber,2,FALSE)</f>
        <v>610002</v>
      </c>
      <c r="B312" s="71">
        <f>YEAR('Start Here'!$B$5)</f>
        <v>2024</v>
      </c>
      <c r="C312" s="77">
        <v>1000</v>
      </c>
      <c r="D312" s="71">
        <v>23800</v>
      </c>
      <c r="E312" s="72">
        <f>'Long-Term Debt'!F16</f>
        <v>0</v>
      </c>
      <c r="F312" s="73">
        <f t="shared" si="8"/>
        <v>45444</v>
      </c>
      <c r="G312" s="74">
        <f t="shared" ca="1" si="9"/>
        <v>45659.700954861109</v>
      </c>
      <c r="H312" s="26" t="b">
        <v>1</v>
      </c>
    </row>
    <row r="313" spans="1:8" x14ac:dyDescent="0.25">
      <c r="A313">
        <f>VLOOKUP('Start Here'!$B$2,EntityNumber,2,FALSE)</f>
        <v>610002</v>
      </c>
      <c r="B313" s="71">
        <f>YEAR('Start Here'!$B$5)</f>
        <v>2024</v>
      </c>
      <c r="C313" s="77">
        <v>600</v>
      </c>
      <c r="D313" s="71">
        <v>23101</v>
      </c>
      <c r="E313" s="72">
        <f>'Long-Term Debt'!F19</f>
        <v>0</v>
      </c>
      <c r="F313" s="73">
        <f t="shared" si="8"/>
        <v>45444</v>
      </c>
      <c r="G313" s="74">
        <f t="shared" ca="1" si="9"/>
        <v>45659.700954861109</v>
      </c>
      <c r="H313" s="26" t="b">
        <v>1</v>
      </c>
    </row>
    <row r="314" spans="1:8" x14ac:dyDescent="0.25">
      <c r="A314">
        <f>VLOOKUP('Start Here'!$B$2,EntityNumber,2,FALSE)</f>
        <v>610002</v>
      </c>
      <c r="B314" s="71">
        <f>YEAR('Start Here'!$B$5)</f>
        <v>2024</v>
      </c>
      <c r="C314" s="77">
        <v>600</v>
      </c>
      <c r="D314" s="71">
        <v>23102</v>
      </c>
      <c r="E314" s="72">
        <f>'Long-Term Debt'!F20</f>
        <v>0</v>
      </c>
      <c r="F314" s="73">
        <f t="shared" si="8"/>
        <v>45444</v>
      </c>
      <c r="G314" s="74">
        <f t="shared" ca="1" si="9"/>
        <v>45659.700954861109</v>
      </c>
      <c r="H314" s="26" t="b">
        <v>1</v>
      </c>
    </row>
    <row r="315" spans="1:8" x14ac:dyDescent="0.25">
      <c r="A315">
        <f>VLOOKUP('Start Here'!$B$2,EntityNumber,2,FALSE)</f>
        <v>610002</v>
      </c>
      <c r="B315" s="71">
        <f>YEAR('Start Here'!$B$5)</f>
        <v>2024</v>
      </c>
      <c r="C315" s="77">
        <v>600</v>
      </c>
      <c r="D315" s="71">
        <v>23103</v>
      </c>
      <c r="E315" s="72">
        <f>'Long-Term Debt'!F21</f>
        <v>0</v>
      </c>
      <c r="F315" s="73">
        <f t="shared" si="8"/>
        <v>45444</v>
      </c>
      <c r="G315" s="74">
        <f t="shared" ca="1" si="9"/>
        <v>45659.700954861109</v>
      </c>
      <c r="H315" s="26" t="b">
        <v>1</v>
      </c>
    </row>
    <row r="316" spans="1:8" x14ac:dyDescent="0.25">
      <c r="A316">
        <f>VLOOKUP('Start Here'!$B$2,EntityNumber,2,FALSE)</f>
        <v>610002</v>
      </c>
      <c r="B316" s="71">
        <f>YEAR('Start Here'!$B$5)</f>
        <v>2024</v>
      </c>
      <c r="C316" s="77">
        <v>600</v>
      </c>
      <c r="D316" s="71">
        <v>23500</v>
      </c>
      <c r="E316" s="72">
        <f>'Long-Term Debt'!F24</f>
        <v>0</v>
      </c>
      <c r="F316" s="73">
        <f t="shared" si="8"/>
        <v>45444</v>
      </c>
      <c r="G316" s="74">
        <f t="shared" ca="1" si="9"/>
        <v>45659.700954861109</v>
      </c>
      <c r="H316" s="26" t="b">
        <v>1</v>
      </c>
    </row>
    <row r="317" spans="1:8" x14ac:dyDescent="0.25">
      <c r="A317">
        <f>VLOOKUP('Start Here'!$B$2,EntityNumber,2,FALSE)</f>
        <v>610002</v>
      </c>
      <c r="B317" s="71">
        <f>YEAR('Start Here'!$B$5)</f>
        <v>2024</v>
      </c>
      <c r="C317" s="77">
        <v>600</v>
      </c>
      <c r="D317" s="71">
        <v>23600</v>
      </c>
      <c r="E317" s="72">
        <f>'Long-Term Debt'!F25</f>
        <v>0</v>
      </c>
      <c r="F317" s="73">
        <f t="shared" si="8"/>
        <v>45444</v>
      </c>
      <c r="G317" s="74">
        <f t="shared" ca="1" si="9"/>
        <v>45659.700954861109</v>
      </c>
      <c r="H317" s="26" t="b">
        <v>1</v>
      </c>
    </row>
    <row r="318" spans="1:8" x14ac:dyDescent="0.25">
      <c r="A318">
        <f>VLOOKUP('Start Here'!$B$2,EntityNumber,2,FALSE)</f>
        <v>610002</v>
      </c>
      <c r="B318" s="71">
        <f>YEAR('Start Here'!$B$5)</f>
        <v>2024</v>
      </c>
      <c r="C318" s="77">
        <v>600</v>
      </c>
      <c r="D318" s="71">
        <v>23700</v>
      </c>
      <c r="E318" s="72">
        <f>+'Long-Term Debt'!F23+'Long-Term Debt'!F26</f>
        <v>0</v>
      </c>
      <c r="F318" s="73">
        <f t="shared" si="8"/>
        <v>45444</v>
      </c>
      <c r="G318" s="74">
        <f t="shared" ca="1" si="9"/>
        <v>45659.700954861109</v>
      </c>
      <c r="H318" s="26" t="b">
        <v>1</v>
      </c>
    </row>
    <row r="319" spans="1:8" x14ac:dyDescent="0.25">
      <c r="A319">
        <f>VLOOKUP('Start Here'!$B$2,EntityNumber,2,FALSE)</f>
        <v>610002</v>
      </c>
      <c r="B319" s="71">
        <f>YEAR('Start Here'!$B$5)</f>
        <v>2024</v>
      </c>
      <c r="C319" s="77">
        <v>600</v>
      </c>
      <c r="D319" s="71">
        <v>23800</v>
      </c>
      <c r="E319" s="72">
        <f>'Long-Term Debt'!F27</f>
        <v>0</v>
      </c>
      <c r="F319" s="73">
        <f t="shared" si="8"/>
        <v>45444</v>
      </c>
      <c r="G319" s="74">
        <f t="shared" ca="1" si="9"/>
        <v>45659.700954861109</v>
      </c>
      <c r="H319" s="26" t="b">
        <v>1</v>
      </c>
    </row>
  </sheetData>
  <mergeCells count="1">
    <mergeCell ref="K1:M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3"/>
  <sheetViews>
    <sheetView zoomScaleNormal="100" workbookViewId="0">
      <pane xSplit="2" ySplit="8" topLeftCell="C9" activePane="bottomRight" state="frozen"/>
      <selection pane="topRight" activeCell="C1" sqref="C1"/>
      <selection pane="bottomLeft" activeCell="A9" sqref="A9"/>
      <selection pane="bottomRight" activeCell="C7" sqref="C7"/>
    </sheetView>
  </sheetViews>
  <sheetFormatPr defaultRowHeight="15" x14ac:dyDescent="0.25"/>
  <cols>
    <col min="1" max="1" width="6.7109375" style="1" customWidth="1"/>
    <col min="2" max="2" width="43" customWidth="1"/>
    <col min="3" max="13" width="19" customWidth="1"/>
  </cols>
  <sheetData>
    <row r="1" spans="1:16" x14ac:dyDescent="0.25">
      <c r="B1" s="285" t="str">
        <f>CONCATENATE("MUNICIPALITY OF"," ",'Start Here'!B2)</f>
        <v>MUNICIPALITY OF ABERDEEN</v>
      </c>
      <c r="C1" s="285"/>
      <c r="D1" s="285"/>
      <c r="E1" s="285"/>
      <c r="F1" s="285"/>
      <c r="G1" s="285"/>
      <c r="H1" s="285"/>
      <c r="I1" s="285"/>
      <c r="J1" s="285"/>
      <c r="K1" s="285"/>
      <c r="L1" s="285"/>
      <c r="M1" s="285"/>
      <c r="N1" s="24"/>
      <c r="O1" s="24"/>
      <c r="P1" s="24"/>
    </row>
    <row r="2" spans="1:16" x14ac:dyDescent="0.25">
      <c r="B2" s="286" t="s">
        <v>19</v>
      </c>
      <c r="C2" s="286"/>
      <c r="D2" s="286"/>
      <c r="E2" s="286"/>
      <c r="F2" s="286"/>
      <c r="G2" s="286"/>
      <c r="H2" s="286"/>
      <c r="I2" s="286"/>
      <c r="J2" s="286"/>
      <c r="K2" s="286"/>
      <c r="L2" s="286"/>
      <c r="M2" s="286"/>
    </row>
    <row r="3" spans="1:16" x14ac:dyDescent="0.25">
      <c r="B3" s="286" t="s">
        <v>1</v>
      </c>
      <c r="C3" s="286"/>
      <c r="D3" s="286"/>
      <c r="E3" s="286"/>
      <c r="F3" s="286"/>
      <c r="G3" s="286"/>
      <c r="H3" s="286"/>
      <c r="I3" s="286"/>
      <c r="J3" s="286"/>
      <c r="K3" s="286"/>
      <c r="L3" s="286"/>
      <c r="M3" s="286"/>
    </row>
    <row r="4" spans="1:16" x14ac:dyDescent="0.25">
      <c r="B4" s="287">
        <f>'Start Here'!B5</f>
        <v>45657</v>
      </c>
      <c r="C4" s="287"/>
      <c r="D4" s="287"/>
      <c r="E4" s="287"/>
      <c r="F4" s="287"/>
      <c r="G4" s="287"/>
      <c r="H4" s="287"/>
      <c r="I4" s="287"/>
      <c r="J4" s="287"/>
      <c r="K4" s="287"/>
      <c r="L4" s="287"/>
      <c r="M4" s="287"/>
      <c r="N4" s="26"/>
      <c r="O4" s="26"/>
      <c r="P4" s="26"/>
    </row>
    <row r="5" spans="1:16" x14ac:dyDescent="0.25">
      <c r="B5" s="25"/>
      <c r="C5" s="25"/>
      <c r="D5" s="25"/>
      <c r="E5" s="25"/>
      <c r="F5" s="208"/>
      <c r="G5" s="208"/>
      <c r="H5" s="208"/>
      <c r="I5" s="208"/>
      <c r="J5" s="208"/>
      <c r="K5" s="25"/>
      <c r="L5" s="25"/>
      <c r="M5" s="25"/>
      <c r="N5" s="26"/>
      <c r="O5" s="26"/>
      <c r="P5" s="26"/>
    </row>
    <row r="6" spans="1:16" x14ac:dyDescent="0.25">
      <c r="A6" s="5"/>
      <c r="B6" s="4"/>
      <c r="C6" s="4"/>
      <c r="D6" s="4"/>
      <c r="E6" s="4"/>
      <c r="F6" s="212"/>
      <c r="G6" s="212"/>
      <c r="H6" s="212"/>
      <c r="I6" s="212"/>
      <c r="J6" s="212"/>
      <c r="K6" s="4"/>
      <c r="L6" s="28"/>
      <c r="M6" s="27" t="s">
        <v>342</v>
      </c>
    </row>
    <row r="7" spans="1:16" x14ac:dyDescent="0.25">
      <c r="A7" s="5"/>
      <c r="B7" s="4"/>
      <c r="C7" s="33"/>
      <c r="D7" s="33"/>
      <c r="E7" s="33"/>
      <c r="F7" s="33"/>
      <c r="G7" s="33"/>
      <c r="H7" s="33"/>
      <c r="I7" s="33"/>
      <c r="J7" s="33"/>
      <c r="K7" s="33"/>
      <c r="L7" s="33"/>
      <c r="M7" s="27" t="s">
        <v>4</v>
      </c>
    </row>
    <row r="8" spans="1:16" x14ac:dyDescent="0.25">
      <c r="A8" s="5"/>
      <c r="B8" s="4"/>
      <c r="C8" s="29" t="s">
        <v>5</v>
      </c>
      <c r="D8" s="29" t="s">
        <v>5</v>
      </c>
      <c r="E8" s="29" t="s">
        <v>5</v>
      </c>
      <c r="F8" s="209" t="s">
        <v>5</v>
      </c>
      <c r="G8" s="209" t="s">
        <v>5</v>
      </c>
      <c r="H8" s="209" t="s">
        <v>5</v>
      </c>
      <c r="I8" s="209" t="s">
        <v>5</v>
      </c>
      <c r="J8" s="209" t="s">
        <v>5</v>
      </c>
      <c r="K8" s="29" t="s">
        <v>5</v>
      </c>
      <c r="L8" s="29" t="s">
        <v>5</v>
      </c>
      <c r="M8" s="29" t="s">
        <v>6</v>
      </c>
    </row>
    <row r="9" spans="1:16" x14ac:dyDescent="0.25">
      <c r="A9" s="5"/>
      <c r="B9" s="4" t="s">
        <v>20</v>
      </c>
      <c r="C9" s="6"/>
      <c r="D9" s="6"/>
      <c r="E9" s="6"/>
      <c r="F9" s="6"/>
      <c r="G9" s="6"/>
      <c r="H9" s="6"/>
      <c r="I9" s="6"/>
      <c r="J9" s="6"/>
      <c r="K9" s="6"/>
      <c r="L9" s="6"/>
      <c r="M9" s="6"/>
    </row>
    <row r="10" spans="1:16" x14ac:dyDescent="0.25">
      <c r="A10" s="5">
        <v>101</v>
      </c>
      <c r="B10" s="30" t="s">
        <v>343</v>
      </c>
      <c r="C10" s="34"/>
      <c r="D10" s="34"/>
      <c r="E10" s="34"/>
      <c r="F10" s="34"/>
      <c r="G10" s="34"/>
      <c r="H10" s="34"/>
      <c r="I10" s="34"/>
      <c r="J10" s="34"/>
      <c r="K10" s="34"/>
      <c r="L10" s="34"/>
      <c r="M10" s="8">
        <f>SUM(C10:L10)</f>
        <v>0</v>
      </c>
    </row>
    <row r="11" spans="1:16" x14ac:dyDescent="0.25">
      <c r="A11" s="5">
        <v>106</v>
      </c>
      <c r="B11" s="30" t="s">
        <v>344</v>
      </c>
      <c r="C11" s="34"/>
      <c r="D11" s="34"/>
      <c r="E11" s="34"/>
      <c r="F11" s="34"/>
      <c r="G11" s="34"/>
      <c r="H11" s="34"/>
      <c r="I11" s="34"/>
      <c r="J11" s="34"/>
      <c r="K11" s="34"/>
      <c r="L11" s="34"/>
      <c r="M11" s="8">
        <f>SUM(C11:L11)</f>
        <v>0</v>
      </c>
    </row>
    <row r="12" spans="1:16" x14ac:dyDescent="0.25">
      <c r="A12" s="5">
        <v>151</v>
      </c>
      <c r="B12" s="30" t="s">
        <v>345</v>
      </c>
      <c r="C12" s="34"/>
      <c r="D12" s="34"/>
      <c r="E12" s="34"/>
      <c r="F12" s="34"/>
      <c r="G12" s="34"/>
      <c r="H12" s="34"/>
      <c r="I12" s="34"/>
      <c r="J12" s="34"/>
      <c r="K12" s="34"/>
      <c r="L12" s="34"/>
      <c r="M12" s="8">
        <f>SUM(C12:L12)</f>
        <v>0</v>
      </c>
    </row>
    <row r="13" spans="1:16" x14ac:dyDescent="0.25">
      <c r="A13" s="5">
        <v>107.1</v>
      </c>
      <c r="B13" s="30" t="s">
        <v>346</v>
      </c>
      <c r="C13" s="34"/>
      <c r="D13" s="34"/>
      <c r="E13" s="34"/>
      <c r="F13" s="34"/>
      <c r="G13" s="34"/>
      <c r="H13" s="34"/>
      <c r="I13" s="34"/>
      <c r="J13" s="34"/>
      <c r="K13" s="34"/>
      <c r="L13" s="34"/>
      <c r="M13" s="8">
        <f>SUM(C13:L13)</f>
        <v>0</v>
      </c>
    </row>
    <row r="14" spans="1:16" x14ac:dyDescent="0.25">
      <c r="A14" s="5">
        <v>107.2</v>
      </c>
      <c r="B14" s="30" t="s">
        <v>347</v>
      </c>
      <c r="C14" s="35"/>
      <c r="D14" s="35"/>
      <c r="E14" s="35"/>
      <c r="F14" s="35"/>
      <c r="G14" s="35"/>
      <c r="H14" s="35"/>
      <c r="I14" s="35"/>
      <c r="J14" s="35"/>
      <c r="K14" s="35"/>
      <c r="L14" s="35"/>
      <c r="M14" s="9">
        <f>SUM(C14:L14)</f>
        <v>0</v>
      </c>
    </row>
    <row r="15" spans="1:16" ht="15.75" thickBot="1" x14ac:dyDescent="0.3">
      <c r="A15" s="5"/>
      <c r="B15" s="6" t="s">
        <v>21</v>
      </c>
      <c r="C15" s="11">
        <f t="shared" ref="C15:M15" si="0">SUM(C10:C14)</f>
        <v>0</v>
      </c>
      <c r="D15" s="11">
        <f t="shared" si="0"/>
        <v>0</v>
      </c>
      <c r="E15" s="11">
        <f t="shared" si="0"/>
        <v>0</v>
      </c>
      <c r="F15" s="11">
        <f t="shared" si="0"/>
        <v>0</v>
      </c>
      <c r="G15" s="11">
        <f t="shared" si="0"/>
        <v>0</v>
      </c>
      <c r="H15" s="11">
        <f t="shared" si="0"/>
        <v>0</v>
      </c>
      <c r="I15" s="11">
        <f t="shared" si="0"/>
        <v>0</v>
      </c>
      <c r="J15" s="11">
        <f t="shared" si="0"/>
        <v>0</v>
      </c>
      <c r="K15" s="11">
        <f t="shared" si="0"/>
        <v>0</v>
      </c>
      <c r="L15" s="11">
        <f t="shared" si="0"/>
        <v>0</v>
      </c>
      <c r="M15" s="11">
        <f t="shared" si="0"/>
        <v>0</v>
      </c>
    </row>
    <row r="16" spans="1:16" ht="15.75" thickTop="1" x14ac:dyDescent="0.25">
      <c r="A16" s="5"/>
      <c r="B16" s="6"/>
      <c r="C16" s="10"/>
      <c r="D16" s="10"/>
      <c r="E16" s="10"/>
      <c r="F16" s="10"/>
      <c r="G16" s="10"/>
      <c r="H16" s="10"/>
      <c r="I16" s="10"/>
      <c r="J16" s="10"/>
      <c r="K16" s="10"/>
      <c r="L16" s="10"/>
      <c r="M16" s="10"/>
    </row>
    <row r="17" spans="1:13" x14ac:dyDescent="0.25">
      <c r="A17" s="5"/>
      <c r="B17" s="4" t="s">
        <v>22</v>
      </c>
      <c r="C17" s="10"/>
      <c r="D17" s="10"/>
      <c r="E17" s="10"/>
      <c r="F17" s="10"/>
      <c r="G17" s="10"/>
      <c r="H17" s="10"/>
      <c r="I17" s="10"/>
      <c r="J17" s="10"/>
      <c r="K17" s="10"/>
      <c r="L17" s="10"/>
      <c r="M17" s="10"/>
    </row>
    <row r="18" spans="1:13" x14ac:dyDescent="0.25">
      <c r="A18" s="5">
        <v>263</v>
      </c>
      <c r="B18" s="30" t="s">
        <v>348</v>
      </c>
      <c r="C18" s="34"/>
      <c r="D18" s="34"/>
      <c r="E18" s="34"/>
      <c r="F18" s="34"/>
      <c r="G18" s="34"/>
      <c r="H18" s="34"/>
      <c r="I18" s="34"/>
      <c r="J18" s="34"/>
      <c r="K18" s="34"/>
      <c r="L18" s="34"/>
      <c r="M18" s="8">
        <f>SUM(C18:L18)</f>
        <v>0</v>
      </c>
    </row>
    <row r="19" spans="1:13" x14ac:dyDescent="0.25">
      <c r="A19" s="5">
        <v>264</v>
      </c>
      <c r="B19" s="30" t="s">
        <v>349</v>
      </c>
      <c r="C19" s="34"/>
      <c r="D19" s="34"/>
      <c r="E19" s="34"/>
      <c r="F19" s="34"/>
      <c r="G19" s="34"/>
      <c r="H19" s="34"/>
      <c r="I19" s="34"/>
      <c r="J19" s="34"/>
      <c r="K19" s="34"/>
      <c r="L19" s="34"/>
      <c r="M19" s="8">
        <f>SUM(C19:L19)</f>
        <v>0</v>
      </c>
    </row>
    <row r="20" spans="1:13" x14ac:dyDescent="0.25">
      <c r="A20" s="5">
        <v>265</v>
      </c>
      <c r="B20" s="30" t="s">
        <v>350</v>
      </c>
      <c r="C20" s="34"/>
      <c r="D20" s="34"/>
      <c r="E20" s="34"/>
      <c r="F20" s="34"/>
      <c r="G20" s="34"/>
      <c r="H20" s="34"/>
      <c r="I20" s="34"/>
      <c r="J20" s="34"/>
      <c r="K20" s="34"/>
      <c r="L20" s="34"/>
      <c r="M20" s="8">
        <f>SUM(C20:L20)</f>
        <v>0</v>
      </c>
    </row>
    <row r="21" spans="1:13" x14ac:dyDescent="0.25">
      <c r="A21" s="5">
        <v>266</v>
      </c>
      <c r="B21" s="30" t="s">
        <v>351</v>
      </c>
      <c r="C21" s="34"/>
      <c r="D21" s="34"/>
      <c r="E21" s="34"/>
      <c r="F21" s="34"/>
      <c r="G21" s="34"/>
      <c r="H21" s="34"/>
      <c r="I21" s="34"/>
      <c r="J21" s="34"/>
      <c r="K21" s="34"/>
      <c r="L21" s="34"/>
      <c r="M21" s="8">
        <f>SUM(C21:L21)</f>
        <v>0</v>
      </c>
    </row>
    <row r="22" spans="1:13" x14ac:dyDescent="0.25">
      <c r="A22" s="5">
        <v>267</v>
      </c>
      <c r="B22" s="30" t="s">
        <v>352</v>
      </c>
      <c r="C22" s="35"/>
      <c r="D22" s="35"/>
      <c r="E22" s="35"/>
      <c r="F22" s="35"/>
      <c r="G22" s="35"/>
      <c r="H22" s="35"/>
      <c r="I22" s="35"/>
      <c r="J22" s="35"/>
      <c r="K22" s="35"/>
      <c r="L22" s="35"/>
      <c r="M22" s="9">
        <f>SUM(C22:L22)</f>
        <v>0</v>
      </c>
    </row>
    <row r="23" spans="1:13" ht="15.75" thickBot="1" x14ac:dyDescent="0.3">
      <c r="A23" s="5"/>
      <c r="B23" s="6" t="s">
        <v>23</v>
      </c>
      <c r="C23" s="12">
        <f t="shared" ref="C23:M23" si="1">SUM(C18:C22)</f>
        <v>0</v>
      </c>
      <c r="D23" s="12">
        <f t="shared" si="1"/>
        <v>0</v>
      </c>
      <c r="E23" s="12">
        <f t="shared" si="1"/>
        <v>0</v>
      </c>
      <c r="F23" s="12">
        <f t="shared" si="1"/>
        <v>0</v>
      </c>
      <c r="G23" s="12">
        <f t="shared" si="1"/>
        <v>0</v>
      </c>
      <c r="H23" s="12">
        <f t="shared" si="1"/>
        <v>0</v>
      </c>
      <c r="I23" s="12">
        <f t="shared" si="1"/>
        <v>0</v>
      </c>
      <c r="J23" s="12">
        <f t="shared" si="1"/>
        <v>0</v>
      </c>
      <c r="K23" s="12">
        <f t="shared" si="1"/>
        <v>0</v>
      </c>
      <c r="L23" s="12">
        <f t="shared" si="1"/>
        <v>0</v>
      </c>
      <c r="M23" s="12">
        <f t="shared" si="1"/>
        <v>0</v>
      </c>
    </row>
    <row r="24" spans="1:13" ht="15.75" thickTop="1" x14ac:dyDescent="0.25">
      <c r="C24" s="2"/>
      <c r="D24" s="2"/>
      <c r="E24" s="2"/>
      <c r="F24" s="2"/>
      <c r="G24" s="2"/>
      <c r="H24" s="2"/>
      <c r="I24" s="2"/>
      <c r="J24" s="2"/>
      <c r="K24" s="2"/>
      <c r="L24" s="2"/>
      <c r="M24" s="2"/>
    </row>
    <row r="25" spans="1:13" x14ac:dyDescent="0.25">
      <c r="C25" s="3"/>
      <c r="D25" s="3"/>
      <c r="E25" s="3"/>
      <c r="F25" s="3"/>
      <c r="G25" s="3"/>
      <c r="H25" s="3"/>
      <c r="I25" s="3"/>
      <c r="J25" s="3"/>
      <c r="K25" s="3"/>
      <c r="L25" s="3"/>
      <c r="M25" s="3"/>
    </row>
    <row r="26" spans="1:13" x14ac:dyDescent="0.25">
      <c r="C26" s="2"/>
      <c r="D26" s="2"/>
      <c r="E26" s="2"/>
      <c r="F26" s="2"/>
      <c r="G26" s="2"/>
      <c r="H26" s="2"/>
      <c r="I26" s="2"/>
      <c r="J26" s="2"/>
      <c r="K26" s="2"/>
      <c r="L26" s="2"/>
      <c r="M26" s="2"/>
    </row>
    <row r="27" spans="1:13" x14ac:dyDescent="0.25">
      <c r="C27" s="2"/>
      <c r="D27" s="2"/>
      <c r="E27" s="2"/>
      <c r="F27" s="2"/>
      <c r="G27" s="2"/>
      <c r="H27" s="2"/>
      <c r="I27" s="2"/>
      <c r="J27" s="2"/>
      <c r="K27" s="2"/>
      <c r="L27" s="2"/>
      <c r="M27" s="2"/>
    </row>
    <row r="28" spans="1:13" x14ac:dyDescent="0.25">
      <c r="C28" s="2"/>
      <c r="D28" s="2"/>
      <c r="E28" s="2"/>
      <c r="F28" s="2"/>
      <c r="G28" s="2"/>
      <c r="H28" s="2"/>
      <c r="I28" s="2"/>
      <c r="J28" s="2"/>
      <c r="K28" s="2"/>
      <c r="L28" s="2"/>
      <c r="M28" s="2"/>
    </row>
    <row r="29" spans="1:13" x14ac:dyDescent="0.25">
      <c r="C29" s="2"/>
      <c r="D29" s="2"/>
      <c r="E29" s="2"/>
      <c r="F29" s="2"/>
      <c r="G29" s="2"/>
      <c r="H29" s="2"/>
      <c r="I29" s="2"/>
      <c r="J29" s="2"/>
      <c r="K29" s="2"/>
      <c r="L29" s="2"/>
      <c r="M29" s="2"/>
    </row>
    <row r="30" spans="1:13" x14ac:dyDescent="0.25">
      <c r="C30" s="3"/>
      <c r="D30" s="3"/>
      <c r="E30" s="3"/>
      <c r="F30" s="3"/>
      <c r="G30" s="3"/>
      <c r="H30" s="3"/>
      <c r="I30" s="3"/>
      <c r="J30" s="3"/>
      <c r="K30" s="3"/>
      <c r="L30" s="3"/>
      <c r="M30" s="3"/>
    </row>
    <row r="31" spans="1:13" x14ac:dyDescent="0.25">
      <c r="C31" s="3"/>
      <c r="D31" s="3"/>
      <c r="E31" s="3"/>
      <c r="F31" s="3"/>
      <c r="G31" s="3"/>
      <c r="H31" s="3"/>
      <c r="I31" s="3"/>
      <c r="J31" s="3"/>
      <c r="K31" s="3"/>
      <c r="L31" s="3"/>
      <c r="M31" s="3"/>
    </row>
    <row r="32" spans="1:13" x14ac:dyDescent="0.25">
      <c r="C32" s="3"/>
      <c r="D32" s="3"/>
      <c r="E32" s="3"/>
      <c r="F32" s="3"/>
      <c r="G32" s="3"/>
      <c r="H32" s="3"/>
      <c r="I32" s="3"/>
      <c r="J32" s="3"/>
      <c r="K32" s="3"/>
      <c r="L32" s="3"/>
      <c r="M32" s="3"/>
    </row>
    <row r="33" spans="3:13" x14ac:dyDescent="0.25">
      <c r="C33" s="3"/>
      <c r="D33" s="3"/>
      <c r="E33" s="3"/>
      <c r="F33" s="3"/>
      <c r="G33" s="3"/>
      <c r="H33" s="3"/>
      <c r="I33" s="3"/>
      <c r="J33" s="3"/>
      <c r="K33" s="3"/>
      <c r="L33" s="3"/>
      <c r="M33" s="3"/>
    </row>
  </sheetData>
  <sheetProtection algorithmName="SHA-512" hashValue="ztSGVK85OATzFMIFIu/teyvOOlfcWKZDAvdZeIILrkFHesV9+N+6PdKtoY2kjnzk3Lwdm4frSTRqaWCRzvY9xw==" saltValue="4QDAnuYwBYPOGJF80rGS5Q==" spinCount="100000" sheet="1" objects="1" scenarios="1" formatCells="0" formatColumns="0" formatRows="0" selectLockedCells="1"/>
  <dataConsolidate/>
  <mergeCells count="4">
    <mergeCell ref="B2:M2"/>
    <mergeCell ref="B3:M3"/>
    <mergeCell ref="B4:M4"/>
    <mergeCell ref="B1:M1"/>
  </mergeCells>
  <pageMargins left="0.7" right="0.7" top="0.75" bottom="0.75" header="0.3" footer="0.3"/>
  <pageSetup scale="47"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166"/>
  <sheetViews>
    <sheetView zoomScaleNormal="100" workbookViewId="0">
      <pane xSplit="2" ySplit="8" topLeftCell="C9" activePane="bottomRight" state="frozen"/>
      <selection pane="topRight" activeCell="C1" sqref="C1"/>
      <selection pane="bottomLeft" activeCell="A9" sqref="A9"/>
      <selection pane="bottomRight" activeCell="C11" sqref="C11"/>
    </sheetView>
  </sheetViews>
  <sheetFormatPr defaultColWidth="9.140625" defaultRowHeight="15" x14ac:dyDescent="0.25"/>
  <cols>
    <col min="1" max="1" width="12.7109375" style="5" bestFit="1" customWidth="1"/>
    <col min="2" max="2" width="48.42578125" style="6" bestFit="1" customWidth="1"/>
    <col min="3" max="13" width="19" style="6" customWidth="1"/>
    <col min="14" max="16384" width="9.140625" style="6"/>
  </cols>
  <sheetData>
    <row r="1" spans="1:16" x14ac:dyDescent="0.25">
      <c r="B1" s="289" t="str">
        <f>CONCATENATE("MUNICIPALITY OF"," ",'Start Here'!B2)</f>
        <v>MUNICIPALITY OF ABERDEEN</v>
      </c>
      <c r="C1" s="289"/>
      <c r="D1" s="289"/>
      <c r="E1" s="289"/>
      <c r="F1" s="289"/>
      <c r="G1" s="289"/>
      <c r="H1" s="289"/>
      <c r="I1" s="289"/>
      <c r="J1" s="289"/>
      <c r="K1" s="289"/>
      <c r="L1" s="289"/>
      <c r="M1" s="289"/>
    </row>
    <row r="2" spans="1:16" x14ac:dyDescent="0.25">
      <c r="B2" s="286" t="s">
        <v>0</v>
      </c>
      <c r="C2" s="286"/>
      <c r="D2" s="286"/>
      <c r="E2" s="286"/>
      <c r="F2" s="286"/>
      <c r="G2" s="286"/>
      <c r="H2" s="286"/>
      <c r="I2" s="286"/>
      <c r="J2" s="286"/>
      <c r="K2" s="286"/>
      <c r="L2" s="286"/>
      <c r="M2" s="286"/>
    </row>
    <row r="3" spans="1:16" x14ac:dyDescent="0.25">
      <c r="B3" s="286" t="s">
        <v>1</v>
      </c>
      <c r="C3" s="286"/>
      <c r="D3" s="286"/>
      <c r="E3" s="286"/>
      <c r="F3" s="286"/>
      <c r="G3" s="286"/>
      <c r="H3" s="286"/>
      <c r="I3" s="286"/>
      <c r="J3" s="286"/>
      <c r="K3" s="286"/>
      <c r="L3" s="286"/>
      <c r="M3" s="286"/>
    </row>
    <row r="4" spans="1:16" x14ac:dyDescent="0.25">
      <c r="B4" s="290" t="str">
        <f>CONCATENATE("For the Year Ended"," ",TEXT('Start Here'!B5,"mmmm d, yyyy"))</f>
        <v>For the Year Ended December 31, 2024</v>
      </c>
      <c r="C4" s="290"/>
      <c r="D4" s="290"/>
      <c r="E4" s="290"/>
      <c r="F4" s="290"/>
      <c r="G4" s="290"/>
      <c r="H4" s="290"/>
      <c r="I4" s="290"/>
      <c r="J4" s="290"/>
      <c r="K4" s="290"/>
      <c r="L4" s="290"/>
      <c r="M4" s="290"/>
      <c r="N4" s="38"/>
      <c r="O4" s="38"/>
      <c r="P4" s="38"/>
    </row>
    <row r="5" spans="1:16" x14ac:dyDescent="0.25">
      <c r="B5" s="27"/>
      <c r="C5" s="27"/>
      <c r="D5" s="27"/>
      <c r="E5" s="27"/>
      <c r="F5" s="207"/>
      <c r="G5" s="207"/>
      <c r="H5" s="207"/>
      <c r="I5" s="207"/>
      <c r="J5" s="207"/>
      <c r="K5" s="27"/>
      <c r="L5" s="27"/>
      <c r="M5" s="27"/>
    </row>
    <row r="6" spans="1:16" x14ac:dyDescent="0.25">
      <c r="B6" s="4"/>
      <c r="C6" s="27"/>
      <c r="D6" s="27"/>
      <c r="E6" s="27"/>
      <c r="F6" s="207"/>
      <c r="G6" s="207"/>
      <c r="H6" s="207"/>
      <c r="I6" s="207"/>
      <c r="J6" s="207"/>
      <c r="K6" s="27"/>
      <c r="L6" s="27"/>
      <c r="M6" s="27" t="s">
        <v>342</v>
      </c>
    </row>
    <row r="7" spans="1:16" x14ac:dyDescent="0.25">
      <c r="B7" s="4"/>
      <c r="C7" s="180" t="str">
        <f>IF(ISBLANK('Combining-Exhibit 3'!C7),"",'Combining-Exhibit 3'!C7)</f>
        <v/>
      </c>
      <c r="D7" s="180" t="str">
        <f>IF(ISBLANK('Combining-Exhibit 3'!D7),"",'Combining-Exhibit 3'!D7)</f>
        <v/>
      </c>
      <c r="E7" s="180" t="str">
        <f>IF(ISBLANK('Combining-Exhibit 3'!E7),"",'Combining-Exhibit 3'!E7)</f>
        <v/>
      </c>
      <c r="F7" s="180" t="str">
        <f>IF(ISBLANK('Combining-Exhibit 3'!F7),"",'Combining-Exhibit 3'!F7)</f>
        <v/>
      </c>
      <c r="G7" s="180" t="str">
        <f>IF(ISBLANK('Combining-Exhibit 3'!G7),"",'Combining-Exhibit 3'!G7)</f>
        <v/>
      </c>
      <c r="H7" s="180" t="str">
        <f>IF(ISBLANK('Combining-Exhibit 3'!H7),"",'Combining-Exhibit 3'!H7)</f>
        <v/>
      </c>
      <c r="I7" s="180" t="str">
        <f>IF(ISBLANK('Combining-Exhibit 3'!I7),"",'Combining-Exhibit 3'!I7)</f>
        <v/>
      </c>
      <c r="J7" s="180" t="str">
        <f>IF(ISBLANK('Combining-Exhibit 3'!J7),"",'Combining-Exhibit 3'!J7)</f>
        <v/>
      </c>
      <c r="K7" s="180" t="str">
        <f>IF(ISBLANK('Combining-Exhibit 3'!K7),"",'Combining-Exhibit 3'!K7)</f>
        <v/>
      </c>
      <c r="L7" s="180" t="str">
        <f>IF(ISBLANK('Combining-Exhibit 3'!L7),"",'Combining-Exhibit 3'!L7)</f>
        <v/>
      </c>
      <c r="M7" s="27" t="s">
        <v>4</v>
      </c>
    </row>
    <row r="8" spans="1:16" x14ac:dyDescent="0.25">
      <c r="B8" s="4"/>
      <c r="C8" s="29" t="s">
        <v>5</v>
      </c>
      <c r="D8" s="29" t="s">
        <v>5</v>
      </c>
      <c r="E8" s="29" t="s">
        <v>5</v>
      </c>
      <c r="F8" s="209" t="s">
        <v>5</v>
      </c>
      <c r="G8" s="209" t="s">
        <v>5</v>
      </c>
      <c r="H8" s="209" t="s">
        <v>5</v>
      </c>
      <c r="I8" s="209" t="s">
        <v>5</v>
      </c>
      <c r="J8" s="209" t="s">
        <v>5</v>
      </c>
      <c r="K8" s="29" t="s">
        <v>5</v>
      </c>
      <c r="L8" s="29" t="s">
        <v>5</v>
      </c>
      <c r="M8" s="29" t="s">
        <v>6</v>
      </c>
    </row>
    <row r="9" spans="1:16" x14ac:dyDescent="0.25">
      <c r="B9" s="4" t="s">
        <v>7</v>
      </c>
      <c r="C9" s="7"/>
      <c r="D9" s="7"/>
      <c r="E9" s="7"/>
      <c r="F9" s="7"/>
      <c r="G9" s="7"/>
      <c r="H9" s="7"/>
      <c r="I9" s="7"/>
      <c r="J9" s="7"/>
      <c r="K9" s="7"/>
      <c r="L9" s="7"/>
      <c r="M9" s="7"/>
    </row>
    <row r="10" spans="1:16" x14ac:dyDescent="0.25">
      <c r="A10" s="5">
        <v>310</v>
      </c>
      <c r="B10" s="4" t="s">
        <v>358</v>
      </c>
    </row>
    <row r="11" spans="1:16" x14ac:dyDescent="0.25">
      <c r="A11" s="5">
        <v>311</v>
      </c>
      <c r="B11" s="30" t="s">
        <v>359</v>
      </c>
      <c r="C11" s="34"/>
      <c r="D11" s="34"/>
      <c r="E11" s="34"/>
      <c r="F11" s="34"/>
      <c r="G11" s="34"/>
      <c r="H11" s="34"/>
      <c r="I11" s="34"/>
      <c r="J11" s="34"/>
      <c r="K11" s="34"/>
      <c r="L11" s="34"/>
      <c r="M11" s="8">
        <f t="shared" ref="M11:M18" si="0">SUM(C11:L11)</f>
        <v>0</v>
      </c>
    </row>
    <row r="12" spans="1:16" x14ac:dyDescent="0.25">
      <c r="A12" s="5">
        <v>312</v>
      </c>
      <c r="B12" s="30" t="s">
        <v>360</v>
      </c>
      <c r="C12" s="34"/>
      <c r="D12" s="34"/>
      <c r="E12" s="34"/>
      <c r="F12" s="34"/>
      <c r="G12" s="34"/>
      <c r="H12" s="34"/>
      <c r="I12" s="34"/>
      <c r="J12" s="34"/>
      <c r="K12" s="34"/>
      <c r="L12" s="34"/>
      <c r="M12" s="8">
        <f t="shared" si="0"/>
        <v>0</v>
      </c>
    </row>
    <row r="13" spans="1:16" x14ac:dyDescent="0.25">
      <c r="A13" s="5">
        <v>313</v>
      </c>
      <c r="B13" s="30" t="s">
        <v>361</v>
      </c>
      <c r="C13" s="34"/>
      <c r="D13" s="34"/>
      <c r="E13" s="34"/>
      <c r="F13" s="34"/>
      <c r="G13" s="34"/>
      <c r="H13" s="34"/>
      <c r="I13" s="34"/>
      <c r="J13" s="34"/>
      <c r="K13" s="34"/>
      <c r="L13" s="34"/>
      <c r="M13" s="8">
        <f t="shared" si="0"/>
        <v>0</v>
      </c>
    </row>
    <row r="14" spans="1:16" x14ac:dyDescent="0.25">
      <c r="A14" s="5">
        <v>314</v>
      </c>
      <c r="B14" s="30" t="s">
        <v>362</v>
      </c>
      <c r="C14" s="34"/>
      <c r="D14" s="34"/>
      <c r="E14" s="34"/>
      <c r="F14" s="34"/>
      <c r="G14" s="34"/>
      <c r="H14" s="34"/>
      <c r="I14" s="34"/>
      <c r="J14" s="34"/>
      <c r="K14" s="34"/>
      <c r="L14" s="34"/>
      <c r="M14" s="8">
        <f t="shared" si="0"/>
        <v>0</v>
      </c>
    </row>
    <row r="15" spans="1:16" x14ac:dyDescent="0.25">
      <c r="A15" s="5">
        <v>315</v>
      </c>
      <c r="B15" s="30" t="s">
        <v>363</v>
      </c>
      <c r="C15" s="34"/>
      <c r="D15" s="34"/>
      <c r="E15" s="34"/>
      <c r="F15" s="34"/>
      <c r="G15" s="34"/>
      <c r="H15" s="34"/>
      <c r="I15" s="34"/>
      <c r="J15" s="34"/>
      <c r="K15" s="34"/>
      <c r="L15" s="34"/>
      <c r="M15" s="8">
        <f t="shared" si="0"/>
        <v>0</v>
      </c>
    </row>
    <row r="16" spans="1:16" x14ac:dyDescent="0.25">
      <c r="A16" s="5">
        <v>317</v>
      </c>
      <c r="B16" s="30" t="s">
        <v>364</v>
      </c>
      <c r="C16" s="34"/>
      <c r="D16" s="34"/>
      <c r="E16" s="34"/>
      <c r="F16" s="34"/>
      <c r="G16" s="34"/>
      <c r="H16" s="34"/>
      <c r="I16" s="34"/>
      <c r="J16" s="34"/>
      <c r="K16" s="34"/>
      <c r="L16" s="34"/>
      <c r="M16" s="8">
        <f t="shared" si="0"/>
        <v>0</v>
      </c>
    </row>
    <row r="17" spans="1:14" x14ac:dyDescent="0.25">
      <c r="A17" s="5">
        <v>318</v>
      </c>
      <c r="B17" s="30" t="s">
        <v>365</v>
      </c>
      <c r="C17" s="34"/>
      <c r="D17" s="34"/>
      <c r="E17" s="34"/>
      <c r="F17" s="34"/>
      <c r="G17" s="34"/>
      <c r="H17" s="34"/>
      <c r="I17" s="34"/>
      <c r="J17" s="34"/>
      <c r="K17" s="34"/>
      <c r="L17" s="34"/>
      <c r="M17" s="8">
        <f t="shared" si="0"/>
        <v>0</v>
      </c>
    </row>
    <row r="18" spans="1:14" x14ac:dyDescent="0.25">
      <c r="A18" s="5">
        <v>319</v>
      </c>
      <c r="B18" s="30" t="s">
        <v>366</v>
      </c>
      <c r="C18" s="35"/>
      <c r="D18" s="35"/>
      <c r="E18" s="35"/>
      <c r="F18" s="35"/>
      <c r="G18" s="35"/>
      <c r="H18" s="35"/>
      <c r="I18" s="35"/>
      <c r="J18" s="35"/>
      <c r="K18" s="35"/>
      <c r="L18" s="35"/>
      <c r="M18" s="9">
        <f t="shared" si="0"/>
        <v>0</v>
      </c>
    </row>
    <row r="19" spans="1:14" x14ac:dyDescent="0.25">
      <c r="B19" s="6" t="s">
        <v>367</v>
      </c>
      <c r="C19" s="9">
        <f t="shared" ref="C19:M19" si="1">SUM(C11:C18)</f>
        <v>0</v>
      </c>
      <c r="D19" s="9">
        <f t="shared" si="1"/>
        <v>0</v>
      </c>
      <c r="E19" s="9">
        <f t="shared" si="1"/>
        <v>0</v>
      </c>
      <c r="F19" s="9">
        <f t="shared" si="1"/>
        <v>0</v>
      </c>
      <c r="G19" s="9">
        <f t="shared" si="1"/>
        <v>0</v>
      </c>
      <c r="H19" s="9">
        <f t="shared" si="1"/>
        <v>0</v>
      </c>
      <c r="I19" s="9">
        <f t="shared" si="1"/>
        <v>0</v>
      </c>
      <c r="J19" s="9">
        <f t="shared" si="1"/>
        <v>0</v>
      </c>
      <c r="K19" s="9">
        <f t="shared" si="1"/>
        <v>0</v>
      </c>
      <c r="L19" s="9">
        <f t="shared" si="1"/>
        <v>0</v>
      </c>
      <c r="M19" s="16">
        <f t="shared" si="1"/>
        <v>0</v>
      </c>
    </row>
    <row r="20" spans="1:14" x14ac:dyDescent="0.25">
      <c r="C20" s="10"/>
      <c r="D20" s="10"/>
      <c r="E20" s="10"/>
      <c r="F20" s="10"/>
      <c r="G20" s="10"/>
      <c r="H20" s="10"/>
      <c r="I20" s="10"/>
      <c r="J20" s="10"/>
      <c r="K20" s="10"/>
      <c r="L20" s="10"/>
      <c r="M20" s="10"/>
    </row>
    <row r="21" spans="1:14" x14ac:dyDescent="0.25">
      <c r="A21" s="5">
        <v>320</v>
      </c>
      <c r="B21" s="4" t="s">
        <v>368</v>
      </c>
      <c r="C21" s="49"/>
      <c r="D21" s="49"/>
      <c r="E21" s="49"/>
      <c r="F21" s="49"/>
      <c r="G21" s="49"/>
      <c r="H21" s="49"/>
      <c r="I21" s="49"/>
      <c r="J21" s="49"/>
      <c r="K21" s="49"/>
      <c r="L21" s="49"/>
      <c r="M21" s="8">
        <f>SUM(C21:L21)</f>
        <v>0</v>
      </c>
    </row>
    <row r="22" spans="1:14" x14ac:dyDescent="0.25">
      <c r="B22" s="4"/>
      <c r="C22" s="8"/>
      <c r="D22" s="8"/>
      <c r="E22" s="8"/>
      <c r="F22" s="8"/>
      <c r="G22" s="8"/>
      <c r="H22" s="8"/>
      <c r="I22" s="8"/>
      <c r="J22" s="8"/>
      <c r="K22" s="8"/>
      <c r="L22" s="8"/>
      <c r="M22" s="8"/>
    </row>
    <row r="23" spans="1:14" x14ac:dyDescent="0.25">
      <c r="A23" s="5">
        <v>330</v>
      </c>
      <c r="B23" s="4" t="s">
        <v>369</v>
      </c>
      <c r="C23" s="8"/>
      <c r="D23" s="8"/>
      <c r="E23" s="8"/>
      <c r="F23" s="8"/>
      <c r="G23" s="8"/>
      <c r="H23" s="8"/>
      <c r="I23" s="8"/>
      <c r="J23" s="8"/>
      <c r="K23" s="8"/>
      <c r="L23" s="8"/>
      <c r="M23" s="8"/>
      <c r="N23" s="15"/>
    </row>
    <row r="24" spans="1:14" x14ac:dyDescent="0.25">
      <c r="A24" s="5">
        <v>331</v>
      </c>
      <c r="B24" s="30" t="s">
        <v>370</v>
      </c>
      <c r="C24" s="34"/>
      <c r="D24" s="34"/>
      <c r="E24" s="34"/>
      <c r="F24" s="34"/>
      <c r="G24" s="34"/>
      <c r="H24" s="34"/>
      <c r="I24" s="34"/>
      <c r="J24" s="34"/>
      <c r="K24" s="34"/>
      <c r="L24" s="34"/>
      <c r="M24" s="8">
        <f>SUM(C24:L24)</f>
        <v>0</v>
      </c>
      <c r="N24" s="15"/>
    </row>
    <row r="25" spans="1:14" x14ac:dyDescent="0.25">
      <c r="A25" s="5">
        <v>332</v>
      </c>
      <c r="B25" s="30" t="s">
        <v>371</v>
      </c>
      <c r="C25" s="34"/>
      <c r="D25" s="34"/>
      <c r="E25" s="34"/>
      <c r="F25" s="34"/>
      <c r="G25" s="34"/>
      <c r="H25" s="34"/>
      <c r="I25" s="34"/>
      <c r="J25" s="34"/>
      <c r="K25" s="34"/>
      <c r="L25" s="34"/>
      <c r="M25" s="8">
        <f>SUM(C25:L25)</f>
        <v>0</v>
      </c>
      <c r="N25" s="15"/>
    </row>
    <row r="26" spans="1:14" x14ac:dyDescent="0.25">
      <c r="A26" s="5">
        <v>333</v>
      </c>
      <c r="B26" s="30" t="s">
        <v>372</v>
      </c>
      <c r="C26" s="34"/>
      <c r="D26" s="34"/>
      <c r="E26" s="34"/>
      <c r="F26" s="34"/>
      <c r="G26" s="34"/>
      <c r="H26" s="34"/>
      <c r="I26" s="34"/>
      <c r="J26" s="34"/>
      <c r="K26" s="34"/>
      <c r="L26" s="34"/>
      <c r="M26" s="8">
        <f>SUM(C26:L26)</f>
        <v>0</v>
      </c>
      <c r="N26" s="15"/>
    </row>
    <row r="27" spans="1:14" x14ac:dyDescent="0.25">
      <c r="A27" s="5">
        <v>334</v>
      </c>
      <c r="B27" s="30" t="s">
        <v>373</v>
      </c>
      <c r="C27" s="34"/>
      <c r="D27" s="34"/>
      <c r="E27" s="34"/>
      <c r="F27" s="34"/>
      <c r="G27" s="34"/>
      <c r="H27" s="34"/>
      <c r="I27" s="34"/>
      <c r="J27" s="34"/>
      <c r="K27" s="34"/>
      <c r="L27" s="34"/>
      <c r="M27" s="8">
        <f>SUM(C27:L27)</f>
        <v>0</v>
      </c>
      <c r="N27" s="15"/>
    </row>
    <row r="28" spans="1:14" x14ac:dyDescent="0.25">
      <c r="A28" s="5">
        <v>335</v>
      </c>
      <c r="B28" s="30" t="s">
        <v>374</v>
      </c>
      <c r="C28" s="8"/>
      <c r="D28" s="8"/>
      <c r="E28" s="8"/>
      <c r="F28" s="8"/>
      <c r="G28" s="8"/>
      <c r="H28" s="8"/>
      <c r="I28" s="8"/>
      <c r="J28" s="8"/>
      <c r="K28" s="8"/>
      <c r="L28" s="8"/>
      <c r="M28" s="8"/>
      <c r="N28" s="15"/>
    </row>
    <row r="29" spans="1:14" x14ac:dyDescent="0.25">
      <c r="A29" s="5">
        <v>335.01</v>
      </c>
      <c r="B29" s="36" t="s">
        <v>375</v>
      </c>
      <c r="C29" s="34"/>
      <c r="D29" s="34"/>
      <c r="E29" s="34"/>
      <c r="F29" s="34"/>
      <c r="G29" s="34"/>
      <c r="H29" s="34"/>
      <c r="I29" s="34"/>
      <c r="J29" s="34"/>
      <c r="K29" s="34"/>
      <c r="L29" s="34"/>
      <c r="M29" s="8">
        <f t="shared" ref="M29:M37" si="2">SUM(C29:L29)</f>
        <v>0</v>
      </c>
      <c r="N29" s="15"/>
    </row>
    <row r="30" spans="1:14" x14ac:dyDescent="0.25">
      <c r="A30" s="5">
        <v>335.02</v>
      </c>
      <c r="B30" s="36" t="s">
        <v>376</v>
      </c>
      <c r="C30" s="34"/>
      <c r="D30" s="34"/>
      <c r="E30" s="34"/>
      <c r="F30" s="34"/>
      <c r="G30" s="34"/>
      <c r="H30" s="34"/>
      <c r="I30" s="34"/>
      <c r="J30" s="34"/>
      <c r="K30" s="34"/>
      <c r="L30" s="34"/>
      <c r="M30" s="8">
        <f t="shared" si="2"/>
        <v>0</v>
      </c>
      <c r="N30" s="15"/>
    </row>
    <row r="31" spans="1:14" x14ac:dyDescent="0.25">
      <c r="A31" s="5">
        <v>335.03</v>
      </c>
      <c r="B31" s="36" t="s">
        <v>377</v>
      </c>
      <c r="C31" s="34"/>
      <c r="D31" s="34"/>
      <c r="E31" s="34"/>
      <c r="F31" s="34"/>
      <c r="G31" s="34"/>
      <c r="H31" s="34"/>
      <c r="I31" s="34"/>
      <c r="J31" s="34"/>
      <c r="K31" s="34"/>
      <c r="L31" s="34"/>
      <c r="M31" s="8">
        <f t="shared" si="2"/>
        <v>0</v>
      </c>
      <c r="N31" s="15"/>
    </row>
    <row r="32" spans="1:14" x14ac:dyDescent="0.25">
      <c r="A32" s="5">
        <v>335.04</v>
      </c>
      <c r="B32" s="36" t="s">
        <v>378</v>
      </c>
      <c r="C32" s="34"/>
      <c r="D32" s="34"/>
      <c r="E32" s="34"/>
      <c r="F32" s="34"/>
      <c r="G32" s="34"/>
      <c r="H32" s="34"/>
      <c r="I32" s="34"/>
      <c r="J32" s="34"/>
      <c r="K32" s="34"/>
      <c r="L32" s="34"/>
      <c r="M32" s="8">
        <f t="shared" si="2"/>
        <v>0</v>
      </c>
      <c r="N32" s="15"/>
    </row>
    <row r="33" spans="1:16" x14ac:dyDescent="0.25">
      <c r="A33" s="5">
        <v>335.06</v>
      </c>
      <c r="B33" s="36" t="s">
        <v>379</v>
      </c>
      <c r="C33" s="34"/>
      <c r="D33" s="34"/>
      <c r="E33" s="34"/>
      <c r="F33" s="34"/>
      <c r="G33" s="34"/>
      <c r="H33" s="34"/>
      <c r="I33" s="34"/>
      <c r="J33" s="34"/>
      <c r="K33" s="34"/>
      <c r="L33" s="34"/>
      <c r="M33" s="8">
        <f t="shared" si="2"/>
        <v>0</v>
      </c>
      <c r="N33" s="15"/>
    </row>
    <row r="34" spans="1:16" x14ac:dyDescent="0.25">
      <c r="A34" s="5">
        <v>335.08</v>
      </c>
      <c r="B34" s="36" t="s">
        <v>380</v>
      </c>
      <c r="C34" s="34"/>
      <c r="D34" s="34"/>
      <c r="E34" s="34"/>
      <c r="F34" s="34"/>
      <c r="G34" s="34"/>
      <c r="H34" s="34"/>
      <c r="I34" s="34"/>
      <c r="J34" s="34"/>
      <c r="K34" s="34"/>
      <c r="L34" s="34"/>
      <c r="M34" s="8">
        <f t="shared" si="2"/>
        <v>0</v>
      </c>
      <c r="N34" s="15"/>
    </row>
    <row r="35" spans="1:16" x14ac:dyDescent="0.25">
      <c r="A35" s="5">
        <v>335.09</v>
      </c>
      <c r="B35" s="37" t="s">
        <v>381</v>
      </c>
      <c r="C35" s="34"/>
      <c r="D35" s="34"/>
      <c r="E35" s="34"/>
      <c r="F35" s="34"/>
      <c r="G35" s="34"/>
      <c r="H35" s="34"/>
      <c r="I35" s="34"/>
      <c r="J35" s="34"/>
      <c r="K35" s="34"/>
      <c r="L35" s="34"/>
      <c r="M35" s="8">
        <f t="shared" si="2"/>
        <v>0</v>
      </c>
      <c r="N35" s="15"/>
    </row>
    <row r="36" spans="1:16" x14ac:dyDescent="0.25">
      <c r="A36" s="14">
        <v>335.2</v>
      </c>
      <c r="B36" s="36" t="s">
        <v>3</v>
      </c>
      <c r="C36" s="34"/>
      <c r="D36" s="34"/>
      <c r="E36" s="34"/>
      <c r="F36" s="34"/>
      <c r="G36" s="34"/>
      <c r="H36" s="34"/>
      <c r="I36" s="34"/>
      <c r="J36" s="34"/>
      <c r="K36" s="34"/>
      <c r="L36" s="34"/>
      <c r="M36" s="8">
        <f t="shared" si="2"/>
        <v>0</v>
      </c>
      <c r="N36" s="15"/>
    </row>
    <row r="37" spans="1:16" x14ac:dyDescent="0.25">
      <c r="A37" s="5">
        <v>336</v>
      </c>
      <c r="B37" s="30" t="s">
        <v>382</v>
      </c>
      <c r="C37" s="34"/>
      <c r="D37" s="34"/>
      <c r="E37" s="34"/>
      <c r="F37" s="34"/>
      <c r="G37" s="34"/>
      <c r="H37" s="34"/>
      <c r="I37" s="34"/>
      <c r="J37" s="34"/>
      <c r="K37" s="34"/>
      <c r="L37" s="34"/>
      <c r="M37" s="8">
        <f t="shared" si="2"/>
        <v>0</v>
      </c>
      <c r="N37" s="15"/>
    </row>
    <row r="38" spans="1:16" x14ac:dyDescent="0.25">
      <c r="A38" s="5">
        <v>338</v>
      </c>
      <c r="B38" s="30" t="s">
        <v>383</v>
      </c>
      <c r="C38" s="8"/>
      <c r="D38" s="8"/>
      <c r="E38" s="8"/>
      <c r="F38" s="8"/>
      <c r="G38" s="8"/>
      <c r="H38" s="8"/>
      <c r="I38" s="8"/>
      <c r="J38" s="8"/>
      <c r="K38" s="8"/>
      <c r="L38" s="8"/>
      <c r="M38" s="8"/>
      <c r="N38" s="15"/>
      <c r="O38" s="15"/>
      <c r="P38" s="15"/>
    </row>
    <row r="39" spans="1:16" x14ac:dyDescent="0.25">
      <c r="A39" s="5">
        <v>338.01</v>
      </c>
      <c r="B39" s="36" t="s">
        <v>384</v>
      </c>
      <c r="C39" s="34"/>
      <c r="D39" s="34"/>
      <c r="E39" s="34"/>
      <c r="F39" s="34"/>
      <c r="G39" s="34"/>
      <c r="H39" s="34"/>
      <c r="I39" s="34"/>
      <c r="J39" s="34"/>
      <c r="K39" s="34"/>
      <c r="L39" s="34"/>
      <c r="M39" s="8">
        <f>SUM(C39:L39)</f>
        <v>0</v>
      </c>
      <c r="N39" s="15"/>
    </row>
    <row r="40" spans="1:16" x14ac:dyDescent="0.25">
      <c r="A40" s="5">
        <v>338.02</v>
      </c>
      <c r="B40" s="36" t="s">
        <v>385</v>
      </c>
      <c r="C40" s="34"/>
      <c r="D40" s="34"/>
      <c r="E40" s="34"/>
      <c r="F40" s="34"/>
      <c r="G40" s="34"/>
      <c r="H40" s="34"/>
      <c r="I40" s="34"/>
      <c r="J40" s="34"/>
      <c r="K40" s="34"/>
      <c r="L40" s="34"/>
      <c r="M40" s="8">
        <f>SUM(C40:L40)</f>
        <v>0</v>
      </c>
      <c r="N40" s="15"/>
    </row>
    <row r="41" spans="1:16" x14ac:dyDescent="0.25">
      <c r="A41" s="5">
        <v>338.03</v>
      </c>
      <c r="B41" s="36" t="s">
        <v>386</v>
      </c>
      <c r="C41" s="34"/>
      <c r="D41" s="34"/>
      <c r="E41" s="34"/>
      <c r="F41" s="34"/>
      <c r="G41" s="34"/>
      <c r="H41" s="34"/>
      <c r="I41" s="34"/>
      <c r="J41" s="34"/>
      <c r="K41" s="34"/>
      <c r="L41" s="34"/>
      <c r="M41" s="8">
        <f>SUM(C41:L41)</f>
        <v>0</v>
      </c>
      <c r="N41" s="15"/>
    </row>
    <row r="42" spans="1:16" x14ac:dyDescent="0.25">
      <c r="A42" s="5">
        <v>338.99</v>
      </c>
      <c r="B42" s="36" t="s">
        <v>3</v>
      </c>
      <c r="C42" s="34"/>
      <c r="D42" s="34"/>
      <c r="E42" s="34"/>
      <c r="F42" s="34"/>
      <c r="G42" s="34"/>
      <c r="H42" s="34"/>
      <c r="I42" s="34"/>
      <c r="J42" s="34"/>
      <c r="K42" s="34"/>
      <c r="L42" s="34"/>
      <c r="M42" s="8">
        <f>SUM(C42:L42)</f>
        <v>0</v>
      </c>
      <c r="N42" s="15"/>
    </row>
    <row r="43" spans="1:16" x14ac:dyDescent="0.25">
      <c r="A43" s="5">
        <v>339</v>
      </c>
      <c r="B43" s="30" t="s">
        <v>387</v>
      </c>
      <c r="C43" s="35"/>
      <c r="D43" s="35"/>
      <c r="E43" s="35"/>
      <c r="F43" s="35"/>
      <c r="G43" s="35"/>
      <c r="H43" s="35"/>
      <c r="I43" s="35"/>
      <c r="J43" s="35"/>
      <c r="K43" s="35"/>
      <c r="L43" s="35"/>
      <c r="M43" s="9">
        <f>SUM(C43:L43)</f>
        <v>0</v>
      </c>
      <c r="N43" s="15"/>
    </row>
    <row r="44" spans="1:16" x14ac:dyDescent="0.25">
      <c r="B44" s="6" t="s">
        <v>388</v>
      </c>
      <c r="C44" s="9">
        <f t="shared" ref="C44:M44" si="3">SUM(C24:C43)</f>
        <v>0</v>
      </c>
      <c r="D44" s="9">
        <f t="shared" si="3"/>
        <v>0</v>
      </c>
      <c r="E44" s="9">
        <f t="shared" si="3"/>
        <v>0</v>
      </c>
      <c r="F44" s="9">
        <f t="shared" si="3"/>
        <v>0</v>
      </c>
      <c r="G44" s="9">
        <f t="shared" si="3"/>
        <v>0</v>
      </c>
      <c r="H44" s="9">
        <f t="shared" si="3"/>
        <v>0</v>
      </c>
      <c r="I44" s="9">
        <f t="shared" si="3"/>
        <v>0</v>
      </c>
      <c r="J44" s="9">
        <f t="shared" si="3"/>
        <v>0</v>
      </c>
      <c r="K44" s="9">
        <f t="shared" si="3"/>
        <v>0</v>
      </c>
      <c r="L44" s="9">
        <f t="shared" si="3"/>
        <v>0</v>
      </c>
      <c r="M44" s="16">
        <f t="shared" si="3"/>
        <v>0</v>
      </c>
    </row>
    <row r="45" spans="1:16" x14ac:dyDescent="0.25">
      <c r="C45" s="10"/>
      <c r="D45" s="10"/>
      <c r="E45" s="10"/>
      <c r="F45" s="10"/>
      <c r="G45" s="10"/>
      <c r="H45" s="10"/>
      <c r="I45" s="10"/>
      <c r="J45" s="10"/>
      <c r="K45" s="10"/>
      <c r="L45" s="10"/>
      <c r="M45" s="10"/>
    </row>
    <row r="46" spans="1:16" x14ac:dyDescent="0.25">
      <c r="A46" s="5">
        <v>340</v>
      </c>
      <c r="B46" s="4" t="s">
        <v>389</v>
      </c>
      <c r="C46" s="10"/>
      <c r="D46" s="10"/>
      <c r="E46" s="10"/>
      <c r="F46" s="10"/>
      <c r="G46" s="10"/>
      <c r="H46" s="10"/>
      <c r="I46" s="10"/>
      <c r="J46" s="10"/>
      <c r="K46" s="10"/>
      <c r="L46" s="10"/>
      <c r="M46" s="10"/>
    </row>
    <row r="47" spans="1:16" x14ac:dyDescent="0.25">
      <c r="A47" s="5">
        <v>341</v>
      </c>
      <c r="B47" s="30" t="s">
        <v>390</v>
      </c>
      <c r="C47" s="34"/>
      <c r="D47" s="34"/>
      <c r="E47" s="34"/>
      <c r="F47" s="34"/>
      <c r="G47" s="34"/>
      <c r="H47" s="34"/>
      <c r="I47" s="34"/>
      <c r="J47" s="34"/>
      <c r="K47" s="34"/>
      <c r="L47" s="34"/>
      <c r="M47" s="8">
        <f t="shared" ref="M47:M55" si="4">SUM(C47:L47)</f>
        <v>0</v>
      </c>
    </row>
    <row r="48" spans="1:16" x14ac:dyDescent="0.25">
      <c r="A48" s="5">
        <v>342</v>
      </c>
      <c r="B48" s="30" t="s">
        <v>391</v>
      </c>
      <c r="C48" s="34"/>
      <c r="D48" s="34"/>
      <c r="E48" s="34"/>
      <c r="F48" s="34"/>
      <c r="G48" s="34"/>
      <c r="H48" s="34"/>
      <c r="I48" s="34"/>
      <c r="J48" s="34"/>
      <c r="K48" s="34"/>
      <c r="L48" s="34"/>
      <c r="M48" s="8">
        <f t="shared" si="4"/>
        <v>0</v>
      </c>
    </row>
    <row r="49" spans="1:13" x14ac:dyDescent="0.25">
      <c r="A49" s="5">
        <v>343</v>
      </c>
      <c r="B49" s="30" t="s">
        <v>392</v>
      </c>
      <c r="C49" s="34"/>
      <c r="D49" s="34"/>
      <c r="E49" s="34"/>
      <c r="F49" s="34"/>
      <c r="G49" s="34"/>
      <c r="H49" s="34"/>
      <c r="I49" s="34"/>
      <c r="J49" s="34"/>
      <c r="K49" s="34"/>
      <c r="L49" s="34"/>
      <c r="M49" s="8">
        <f t="shared" si="4"/>
        <v>0</v>
      </c>
    </row>
    <row r="50" spans="1:13" x14ac:dyDescent="0.25">
      <c r="A50" s="5">
        <v>344</v>
      </c>
      <c r="B50" s="30" t="s">
        <v>393</v>
      </c>
      <c r="C50" s="34"/>
      <c r="D50" s="34"/>
      <c r="E50" s="34"/>
      <c r="F50" s="34"/>
      <c r="G50" s="34"/>
      <c r="H50" s="34"/>
      <c r="I50" s="34"/>
      <c r="J50" s="34"/>
      <c r="K50" s="34"/>
      <c r="L50" s="34"/>
      <c r="M50" s="8">
        <f t="shared" si="4"/>
        <v>0</v>
      </c>
    </row>
    <row r="51" spans="1:13" x14ac:dyDescent="0.25">
      <c r="A51" s="5">
        <v>345</v>
      </c>
      <c r="B51" s="30" t="s">
        <v>394</v>
      </c>
      <c r="C51" s="34"/>
      <c r="D51" s="34"/>
      <c r="E51" s="34"/>
      <c r="F51" s="34"/>
      <c r="G51" s="34"/>
      <c r="H51" s="34"/>
      <c r="I51" s="34"/>
      <c r="J51" s="34"/>
      <c r="K51" s="34"/>
      <c r="L51" s="34"/>
      <c r="M51" s="8">
        <f t="shared" si="4"/>
        <v>0</v>
      </c>
    </row>
    <row r="52" spans="1:13" x14ac:dyDescent="0.25">
      <c r="A52" s="5">
        <v>346</v>
      </c>
      <c r="B52" s="30" t="s">
        <v>395</v>
      </c>
      <c r="C52" s="34"/>
      <c r="D52" s="34"/>
      <c r="E52" s="34"/>
      <c r="F52" s="34"/>
      <c r="G52" s="34"/>
      <c r="H52" s="34"/>
      <c r="I52" s="34"/>
      <c r="J52" s="34"/>
      <c r="K52" s="34"/>
      <c r="L52" s="34"/>
      <c r="M52" s="8">
        <f t="shared" si="4"/>
        <v>0</v>
      </c>
    </row>
    <row r="53" spans="1:13" x14ac:dyDescent="0.25">
      <c r="A53" s="5">
        <v>347</v>
      </c>
      <c r="B53" s="30" t="s">
        <v>396</v>
      </c>
      <c r="C53" s="34"/>
      <c r="D53" s="34"/>
      <c r="E53" s="34"/>
      <c r="F53" s="34"/>
      <c r="G53" s="34"/>
      <c r="H53" s="34"/>
      <c r="I53" s="34"/>
      <c r="J53" s="34"/>
      <c r="K53" s="34"/>
      <c r="L53" s="34"/>
      <c r="M53" s="8">
        <f t="shared" si="4"/>
        <v>0</v>
      </c>
    </row>
    <row r="54" spans="1:13" x14ac:dyDescent="0.25">
      <c r="A54" s="5">
        <v>348</v>
      </c>
      <c r="B54" s="30" t="s">
        <v>397</v>
      </c>
      <c r="C54" s="34"/>
      <c r="D54" s="34"/>
      <c r="E54" s="34"/>
      <c r="F54" s="34"/>
      <c r="G54" s="34"/>
      <c r="H54" s="34"/>
      <c r="I54" s="34"/>
      <c r="J54" s="34"/>
      <c r="K54" s="34"/>
      <c r="L54" s="34"/>
      <c r="M54" s="8">
        <f t="shared" si="4"/>
        <v>0</v>
      </c>
    </row>
    <row r="55" spans="1:13" x14ac:dyDescent="0.25">
      <c r="A55" s="5">
        <v>349</v>
      </c>
      <c r="B55" s="30" t="s">
        <v>3</v>
      </c>
      <c r="C55" s="35"/>
      <c r="D55" s="35"/>
      <c r="E55" s="35"/>
      <c r="F55" s="35"/>
      <c r="G55" s="35"/>
      <c r="H55" s="35"/>
      <c r="I55" s="35"/>
      <c r="J55" s="35"/>
      <c r="K55" s="35"/>
      <c r="L55" s="35"/>
      <c r="M55" s="9">
        <f t="shared" si="4"/>
        <v>0</v>
      </c>
    </row>
    <row r="56" spans="1:13" x14ac:dyDescent="0.25">
      <c r="B56" s="6" t="s">
        <v>398</v>
      </c>
      <c r="C56" s="9">
        <f t="shared" ref="C56:M56" si="5">SUM(C47:C55)</f>
        <v>0</v>
      </c>
      <c r="D56" s="9">
        <f t="shared" si="5"/>
        <v>0</v>
      </c>
      <c r="E56" s="9">
        <f t="shared" si="5"/>
        <v>0</v>
      </c>
      <c r="F56" s="9">
        <f t="shared" si="5"/>
        <v>0</v>
      </c>
      <c r="G56" s="9">
        <f t="shared" si="5"/>
        <v>0</v>
      </c>
      <c r="H56" s="9">
        <f t="shared" si="5"/>
        <v>0</v>
      </c>
      <c r="I56" s="9">
        <f t="shared" si="5"/>
        <v>0</v>
      </c>
      <c r="J56" s="9">
        <f t="shared" si="5"/>
        <v>0</v>
      </c>
      <c r="K56" s="9">
        <f t="shared" si="5"/>
        <v>0</v>
      </c>
      <c r="L56" s="9">
        <f t="shared" si="5"/>
        <v>0</v>
      </c>
      <c r="M56" s="16">
        <f t="shared" si="5"/>
        <v>0</v>
      </c>
    </row>
    <row r="57" spans="1:13" x14ac:dyDescent="0.25">
      <c r="C57" s="10"/>
      <c r="D57" s="10"/>
      <c r="E57" s="10"/>
      <c r="F57" s="10"/>
      <c r="G57" s="10"/>
      <c r="H57" s="10"/>
      <c r="I57" s="10"/>
      <c r="J57" s="10"/>
      <c r="K57" s="10"/>
      <c r="L57" s="10"/>
      <c r="M57" s="10"/>
    </row>
    <row r="58" spans="1:13" x14ac:dyDescent="0.25">
      <c r="A58" s="5">
        <v>350</v>
      </c>
      <c r="B58" s="4" t="s">
        <v>400</v>
      </c>
      <c r="C58" s="10"/>
      <c r="D58" s="10"/>
      <c r="E58" s="10"/>
      <c r="F58" s="10"/>
      <c r="G58" s="10"/>
      <c r="H58" s="10"/>
      <c r="I58" s="10"/>
      <c r="J58" s="10"/>
      <c r="K58" s="10"/>
      <c r="L58" s="10"/>
      <c r="M58" s="10"/>
    </row>
    <row r="59" spans="1:13" x14ac:dyDescent="0.25">
      <c r="A59" s="5">
        <v>351</v>
      </c>
      <c r="B59" s="30" t="s">
        <v>401</v>
      </c>
      <c r="C59" s="34"/>
      <c r="D59" s="34"/>
      <c r="E59" s="34"/>
      <c r="F59" s="34"/>
      <c r="G59" s="34"/>
      <c r="H59" s="34"/>
      <c r="I59" s="34"/>
      <c r="J59" s="34"/>
      <c r="K59" s="34"/>
      <c r="L59" s="34"/>
      <c r="M59" s="8">
        <f>SUM(C59:L59)</f>
        <v>0</v>
      </c>
    </row>
    <row r="60" spans="1:13" x14ac:dyDescent="0.25">
      <c r="A60" s="5">
        <v>352</v>
      </c>
      <c r="B60" s="30" t="s">
        <v>402</v>
      </c>
      <c r="C60" s="34"/>
      <c r="D60" s="34"/>
      <c r="E60" s="34"/>
      <c r="F60" s="34"/>
      <c r="G60" s="34"/>
      <c r="H60" s="34"/>
      <c r="I60" s="34"/>
      <c r="J60" s="34"/>
      <c r="K60" s="34"/>
      <c r="L60" s="34"/>
      <c r="M60" s="8">
        <f>SUM(C60:L60)</f>
        <v>0</v>
      </c>
    </row>
    <row r="61" spans="1:13" x14ac:dyDescent="0.25">
      <c r="A61" s="5">
        <v>353</v>
      </c>
      <c r="B61" s="30" t="s">
        <v>403</v>
      </c>
      <c r="C61" s="34"/>
      <c r="D61" s="34"/>
      <c r="E61" s="34"/>
      <c r="F61" s="34"/>
      <c r="G61" s="34"/>
      <c r="H61" s="34"/>
      <c r="I61" s="34"/>
      <c r="J61" s="34"/>
      <c r="K61" s="34"/>
      <c r="L61" s="34"/>
      <c r="M61" s="8">
        <f>SUM(C61:L61)</f>
        <v>0</v>
      </c>
    </row>
    <row r="62" spans="1:13" x14ac:dyDescent="0.25">
      <c r="A62" s="5">
        <v>354</v>
      </c>
      <c r="B62" s="30" t="s">
        <v>404</v>
      </c>
      <c r="C62" s="34"/>
      <c r="D62" s="34"/>
      <c r="E62" s="34"/>
      <c r="F62" s="34"/>
      <c r="G62" s="34"/>
      <c r="H62" s="34"/>
      <c r="I62" s="34"/>
      <c r="J62" s="34"/>
      <c r="K62" s="34"/>
      <c r="L62" s="34"/>
      <c r="M62" s="8">
        <f>SUM(C62:L62)</f>
        <v>0</v>
      </c>
    </row>
    <row r="63" spans="1:13" x14ac:dyDescent="0.25">
      <c r="A63" s="5">
        <v>359</v>
      </c>
      <c r="B63" s="30" t="s">
        <v>3</v>
      </c>
      <c r="C63" s="35"/>
      <c r="D63" s="35"/>
      <c r="E63" s="35"/>
      <c r="F63" s="35"/>
      <c r="G63" s="35"/>
      <c r="H63" s="35"/>
      <c r="I63" s="35"/>
      <c r="J63" s="35"/>
      <c r="K63" s="35"/>
      <c r="L63" s="35"/>
      <c r="M63" s="9">
        <f>SUM(C63:L63)</f>
        <v>0</v>
      </c>
    </row>
    <row r="64" spans="1:13" x14ac:dyDescent="0.25">
      <c r="B64" s="6" t="s">
        <v>405</v>
      </c>
      <c r="C64" s="9">
        <f t="shared" ref="C64:M64" si="6">SUM(C59:C63)</f>
        <v>0</v>
      </c>
      <c r="D64" s="9">
        <f t="shared" si="6"/>
        <v>0</v>
      </c>
      <c r="E64" s="9">
        <f t="shared" si="6"/>
        <v>0</v>
      </c>
      <c r="F64" s="9">
        <f t="shared" si="6"/>
        <v>0</v>
      </c>
      <c r="G64" s="9">
        <f t="shared" si="6"/>
        <v>0</v>
      </c>
      <c r="H64" s="9">
        <f t="shared" si="6"/>
        <v>0</v>
      </c>
      <c r="I64" s="9">
        <f t="shared" si="6"/>
        <v>0</v>
      </c>
      <c r="J64" s="9">
        <f t="shared" si="6"/>
        <v>0</v>
      </c>
      <c r="K64" s="9">
        <f t="shared" si="6"/>
        <v>0</v>
      </c>
      <c r="L64" s="9">
        <f t="shared" si="6"/>
        <v>0</v>
      </c>
      <c r="M64" s="16">
        <f t="shared" si="6"/>
        <v>0</v>
      </c>
    </row>
    <row r="65" spans="1:13" x14ac:dyDescent="0.25">
      <c r="C65" s="10"/>
      <c r="D65" s="10"/>
      <c r="E65" s="10"/>
      <c r="F65" s="10"/>
      <c r="G65" s="10"/>
      <c r="H65" s="10"/>
      <c r="I65" s="10"/>
      <c r="J65" s="10"/>
      <c r="K65" s="10"/>
      <c r="L65" s="10"/>
      <c r="M65" s="10"/>
    </row>
    <row r="66" spans="1:13" x14ac:dyDescent="0.25">
      <c r="A66" s="5">
        <v>360</v>
      </c>
      <c r="B66" s="4" t="s">
        <v>406</v>
      </c>
      <c r="C66" s="10"/>
      <c r="D66" s="10"/>
      <c r="E66" s="10"/>
      <c r="F66" s="10"/>
      <c r="G66" s="10"/>
      <c r="H66" s="10"/>
      <c r="I66" s="10"/>
      <c r="J66" s="10"/>
      <c r="K66" s="10"/>
      <c r="L66" s="10"/>
      <c r="M66" s="10"/>
    </row>
    <row r="67" spans="1:13" x14ac:dyDescent="0.25">
      <c r="A67" s="5">
        <v>361</v>
      </c>
      <c r="B67" s="30" t="s">
        <v>407</v>
      </c>
      <c r="C67" s="34"/>
      <c r="D67" s="34"/>
      <c r="E67" s="34"/>
      <c r="F67" s="34"/>
      <c r="G67" s="34"/>
      <c r="H67" s="34"/>
      <c r="I67" s="34"/>
      <c r="J67" s="34"/>
      <c r="K67" s="34"/>
      <c r="L67" s="34"/>
      <c r="M67" s="8">
        <f t="shared" ref="M67:M73" si="7">SUM(C67:L67)</f>
        <v>0</v>
      </c>
    </row>
    <row r="68" spans="1:13" x14ac:dyDescent="0.25">
      <c r="A68" s="5">
        <v>362</v>
      </c>
      <c r="B68" s="30" t="s">
        <v>408</v>
      </c>
      <c r="C68" s="34"/>
      <c r="D68" s="34"/>
      <c r="E68" s="34"/>
      <c r="F68" s="34"/>
      <c r="G68" s="34"/>
      <c r="H68" s="34"/>
      <c r="I68" s="34"/>
      <c r="J68" s="34"/>
      <c r="K68" s="34"/>
      <c r="L68" s="34"/>
      <c r="M68" s="8">
        <f t="shared" si="7"/>
        <v>0</v>
      </c>
    </row>
    <row r="69" spans="1:13" x14ac:dyDescent="0.25">
      <c r="A69" s="5">
        <v>363</v>
      </c>
      <c r="B69" s="30" t="s">
        <v>409</v>
      </c>
      <c r="C69" s="34"/>
      <c r="D69" s="34"/>
      <c r="E69" s="34"/>
      <c r="F69" s="34"/>
      <c r="G69" s="34"/>
      <c r="H69" s="34"/>
      <c r="I69" s="34"/>
      <c r="J69" s="34"/>
      <c r="K69" s="34"/>
      <c r="L69" s="34"/>
      <c r="M69" s="8">
        <f t="shared" si="7"/>
        <v>0</v>
      </c>
    </row>
    <row r="70" spans="1:13" x14ac:dyDescent="0.25">
      <c r="A70" s="5">
        <v>364</v>
      </c>
      <c r="B70" s="30" t="s">
        <v>410</v>
      </c>
      <c r="C70" s="34"/>
      <c r="D70" s="34"/>
      <c r="E70" s="34"/>
      <c r="F70" s="34"/>
      <c r="G70" s="34"/>
      <c r="H70" s="34"/>
      <c r="I70" s="34"/>
      <c r="J70" s="34"/>
      <c r="K70" s="34"/>
      <c r="L70" s="34"/>
      <c r="M70" s="8">
        <f t="shared" si="7"/>
        <v>0</v>
      </c>
    </row>
    <row r="71" spans="1:13" x14ac:dyDescent="0.25">
      <c r="A71" s="5">
        <v>367</v>
      </c>
      <c r="B71" s="30" t="s">
        <v>411</v>
      </c>
      <c r="C71" s="34"/>
      <c r="D71" s="34"/>
      <c r="E71" s="34"/>
      <c r="F71" s="34"/>
      <c r="G71" s="34"/>
      <c r="H71" s="34"/>
      <c r="I71" s="34"/>
      <c r="J71" s="34"/>
      <c r="K71" s="34"/>
      <c r="L71" s="34"/>
      <c r="M71" s="8">
        <f t="shared" si="7"/>
        <v>0</v>
      </c>
    </row>
    <row r="72" spans="1:13" x14ac:dyDescent="0.25">
      <c r="A72" s="5">
        <v>368</v>
      </c>
      <c r="B72" s="30" t="s">
        <v>412</v>
      </c>
      <c r="C72" s="34"/>
      <c r="D72" s="34"/>
      <c r="E72" s="34"/>
      <c r="F72" s="34"/>
      <c r="G72" s="34"/>
      <c r="H72" s="34"/>
      <c r="I72" s="34"/>
      <c r="J72" s="34"/>
      <c r="K72" s="34"/>
      <c r="L72" s="34"/>
      <c r="M72" s="8">
        <f t="shared" si="7"/>
        <v>0</v>
      </c>
    </row>
    <row r="73" spans="1:13" x14ac:dyDescent="0.25">
      <c r="A73" s="5">
        <v>369</v>
      </c>
      <c r="B73" s="30" t="s">
        <v>3</v>
      </c>
      <c r="C73" s="35"/>
      <c r="D73" s="35"/>
      <c r="E73" s="35"/>
      <c r="F73" s="35"/>
      <c r="G73" s="35"/>
      <c r="H73" s="35"/>
      <c r="I73" s="35"/>
      <c r="J73" s="35"/>
      <c r="K73" s="35"/>
      <c r="L73" s="35"/>
      <c r="M73" s="9">
        <f t="shared" si="7"/>
        <v>0</v>
      </c>
    </row>
    <row r="74" spans="1:13" x14ac:dyDescent="0.25">
      <c r="B74" s="6" t="s">
        <v>399</v>
      </c>
      <c r="C74" s="9">
        <f t="shared" ref="C74:M74" si="8">SUM(C67:C73)</f>
        <v>0</v>
      </c>
      <c r="D74" s="9">
        <f t="shared" si="8"/>
        <v>0</v>
      </c>
      <c r="E74" s="9">
        <f t="shared" si="8"/>
        <v>0</v>
      </c>
      <c r="F74" s="9">
        <f t="shared" si="8"/>
        <v>0</v>
      </c>
      <c r="G74" s="9">
        <f t="shared" si="8"/>
        <v>0</v>
      </c>
      <c r="H74" s="9">
        <f t="shared" si="8"/>
        <v>0</v>
      </c>
      <c r="I74" s="9">
        <f t="shared" si="8"/>
        <v>0</v>
      </c>
      <c r="J74" s="9">
        <f t="shared" si="8"/>
        <v>0</v>
      </c>
      <c r="K74" s="9">
        <f t="shared" si="8"/>
        <v>0</v>
      </c>
      <c r="L74" s="9">
        <f t="shared" si="8"/>
        <v>0</v>
      </c>
      <c r="M74" s="16">
        <f t="shared" si="8"/>
        <v>0</v>
      </c>
    </row>
    <row r="75" spans="1:13" x14ac:dyDescent="0.25">
      <c r="B75" s="6" t="s">
        <v>8</v>
      </c>
      <c r="C75" s="16">
        <f>+C74+C64+C56+C44+C21+C19</f>
        <v>0</v>
      </c>
      <c r="D75" s="16">
        <f t="shared" ref="D75:M75" si="9">+D74+D64+D56+D44+D21+D19</f>
        <v>0</v>
      </c>
      <c r="E75" s="16">
        <f t="shared" si="9"/>
        <v>0</v>
      </c>
      <c r="F75" s="16">
        <f t="shared" si="9"/>
        <v>0</v>
      </c>
      <c r="G75" s="16">
        <f t="shared" si="9"/>
        <v>0</v>
      </c>
      <c r="H75" s="16">
        <f t="shared" si="9"/>
        <v>0</v>
      </c>
      <c r="I75" s="16">
        <f t="shared" si="9"/>
        <v>0</v>
      </c>
      <c r="J75" s="16">
        <f t="shared" si="9"/>
        <v>0</v>
      </c>
      <c r="K75" s="16">
        <f t="shared" si="9"/>
        <v>0</v>
      </c>
      <c r="L75" s="16">
        <f t="shared" si="9"/>
        <v>0</v>
      </c>
      <c r="M75" s="16">
        <f t="shared" si="9"/>
        <v>0</v>
      </c>
    </row>
    <row r="76" spans="1:13" x14ac:dyDescent="0.25">
      <c r="C76" s="10"/>
      <c r="D76" s="10"/>
      <c r="E76" s="10"/>
      <c r="F76" s="10"/>
      <c r="G76" s="10"/>
      <c r="H76" s="10"/>
      <c r="I76" s="10"/>
      <c r="J76" s="10"/>
      <c r="K76" s="10"/>
      <c r="L76" s="10"/>
      <c r="M76" s="10"/>
    </row>
    <row r="77" spans="1:13" x14ac:dyDescent="0.25">
      <c r="B77" s="4" t="s">
        <v>9</v>
      </c>
      <c r="C77" s="10"/>
      <c r="D77" s="10"/>
      <c r="E77" s="10"/>
      <c r="F77" s="10"/>
      <c r="G77" s="10"/>
      <c r="H77" s="10"/>
      <c r="I77" s="10"/>
      <c r="J77" s="10"/>
      <c r="K77" s="10"/>
      <c r="L77" s="10"/>
      <c r="M77" s="10"/>
    </row>
    <row r="78" spans="1:13" x14ac:dyDescent="0.25">
      <c r="A78" s="5">
        <v>410</v>
      </c>
      <c r="B78" s="4" t="s">
        <v>413</v>
      </c>
      <c r="C78" s="8"/>
      <c r="D78" s="8"/>
      <c r="E78" s="8"/>
      <c r="F78" s="8"/>
      <c r="G78" s="8"/>
      <c r="H78" s="8"/>
      <c r="I78" s="8"/>
      <c r="J78" s="8"/>
      <c r="K78" s="8"/>
      <c r="L78" s="8"/>
      <c r="M78" s="8"/>
    </row>
    <row r="79" spans="1:13" x14ac:dyDescent="0.25">
      <c r="A79" s="5">
        <v>411</v>
      </c>
      <c r="B79" s="30" t="s">
        <v>414</v>
      </c>
      <c r="C79" s="34"/>
      <c r="D79" s="34"/>
      <c r="E79" s="34"/>
      <c r="F79" s="34"/>
      <c r="G79" s="34"/>
      <c r="H79" s="34"/>
      <c r="I79" s="34"/>
      <c r="J79" s="34"/>
      <c r="K79" s="34"/>
      <c r="L79" s="34"/>
      <c r="M79" s="8">
        <f>SUM(C79:L79)</f>
        <v>0</v>
      </c>
    </row>
    <row r="80" spans="1:13" x14ac:dyDescent="0.25">
      <c r="A80" s="5">
        <v>412</v>
      </c>
      <c r="B80" s="30" t="s">
        <v>415</v>
      </c>
      <c r="C80" s="34"/>
      <c r="D80" s="34"/>
      <c r="E80" s="34"/>
      <c r="F80" s="34"/>
      <c r="G80" s="34"/>
      <c r="H80" s="34"/>
      <c r="I80" s="34"/>
      <c r="J80" s="34"/>
      <c r="K80" s="34"/>
      <c r="L80" s="34"/>
      <c r="M80" s="8">
        <f>SUM(C80:L80)</f>
        <v>0</v>
      </c>
    </row>
    <row r="81" spans="1:14" x14ac:dyDescent="0.25">
      <c r="A81" s="5">
        <v>413</v>
      </c>
      <c r="B81" s="30" t="s">
        <v>416</v>
      </c>
      <c r="C81" s="34"/>
      <c r="D81" s="34"/>
      <c r="E81" s="34"/>
      <c r="F81" s="34"/>
      <c r="G81" s="34"/>
      <c r="H81" s="34"/>
      <c r="I81" s="34"/>
      <c r="J81" s="34"/>
      <c r="K81" s="34"/>
      <c r="L81" s="34"/>
      <c r="M81" s="8">
        <f>SUM(C81:L81)</f>
        <v>0</v>
      </c>
    </row>
    <row r="82" spans="1:14" x14ac:dyDescent="0.25">
      <c r="A82" s="5">
        <v>414</v>
      </c>
      <c r="B82" s="30" t="s">
        <v>417</v>
      </c>
      <c r="C82" s="34"/>
      <c r="D82" s="34"/>
      <c r="E82" s="34"/>
      <c r="F82" s="34"/>
      <c r="G82" s="34"/>
      <c r="H82" s="34"/>
      <c r="I82" s="34"/>
      <c r="J82" s="34"/>
      <c r="K82" s="34"/>
      <c r="L82" s="34"/>
      <c r="M82" s="8">
        <f>SUM(C82:L82)</f>
        <v>0</v>
      </c>
    </row>
    <row r="83" spans="1:14" x14ac:dyDescent="0.25">
      <c r="A83" s="5">
        <v>419</v>
      </c>
      <c r="B83" s="30" t="s">
        <v>3</v>
      </c>
      <c r="C83" s="35"/>
      <c r="D83" s="35"/>
      <c r="E83" s="35"/>
      <c r="F83" s="35"/>
      <c r="G83" s="35"/>
      <c r="H83" s="35"/>
      <c r="I83" s="35"/>
      <c r="J83" s="35"/>
      <c r="K83" s="35"/>
      <c r="L83" s="35"/>
      <c r="M83" s="9">
        <f>SUM(C83:L83)</f>
        <v>0</v>
      </c>
    </row>
    <row r="84" spans="1:14" x14ac:dyDescent="0.25">
      <c r="B84" s="6" t="s">
        <v>418</v>
      </c>
      <c r="C84" s="9">
        <f t="shared" ref="C84:M84" si="10">SUM(C79:C83)</f>
        <v>0</v>
      </c>
      <c r="D84" s="9">
        <f t="shared" si="10"/>
        <v>0</v>
      </c>
      <c r="E84" s="9">
        <f t="shared" si="10"/>
        <v>0</v>
      </c>
      <c r="F84" s="9">
        <f t="shared" si="10"/>
        <v>0</v>
      </c>
      <c r="G84" s="9">
        <f t="shared" si="10"/>
        <v>0</v>
      </c>
      <c r="H84" s="9">
        <f t="shared" si="10"/>
        <v>0</v>
      </c>
      <c r="I84" s="9">
        <f t="shared" si="10"/>
        <v>0</v>
      </c>
      <c r="J84" s="9">
        <f t="shared" si="10"/>
        <v>0</v>
      </c>
      <c r="K84" s="9">
        <f t="shared" si="10"/>
        <v>0</v>
      </c>
      <c r="L84" s="9">
        <f t="shared" si="10"/>
        <v>0</v>
      </c>
      <c r="M84" s="16">
        <f t="shared" si="10"/>
        <v>0</v>
      </c>
    </row>
    <row r="85" spans="1:14" x14ac:dyDescent="0.25">
      <c r="B85" s="15"/>
      <c r="C85" s="8"/>
      <c r="D85" s="8"/>
      <c r="E85" s="8"/>
      <c r="F85" s="8"/>
      <c r="G85" s="8"/>
      <c r="H85" s="8"/>
      <c r="I85" s="8"/>
      <c r="J85" s="8"/>
      <c r="K85" s="8"/>
      <c r="L85" s="8"/>
      <c r="M85" s="8"/>
    </row>
    <row r="86" spans="1:14" x14ac:dyDescent="0.25">
      <c r="A86" s="5">
        <v>420</v>
      </c>
      <c r="B86" s="4" t="s">
        <v>419</v>
      </c>
      <c r="C86" s="10"/>
      <c r="D86" s="10"/>
      <c r="E86" s="10"/>
      <c r="F86" s="10"/>
      <c r="G86" s="10"/>
      <c r="H86" s="10"/>
      <c r="I86" s="10"/>
      <c r="J86" s="10"/>
      <c r="K86" s="10"/>
      <c r="L86" s="10"/>
      <c r="M86" s="10"/>
    </row>
    <row r="87" spans="1:14" x14ac:dyDescent="0.25">
      <c r="A87" s="5">
        <v>421</v>
      </c>
      <c r="B87" s="30" t="s">
        <v>420</v>
      </c>
      <c r="C87" s="34"/>
      <c r="D87" s="34"/>
      <c r="E87" s="34"/>
      <c r="F87" s="34"/>
      <c r="G87" s="34"/>
      <c r="H87" s="34"/>
      <c r="I87" s="34"/>
      <c r="J87" s="34"/>
      <c r="K87" s="34"/>
      <c r="L87" s="34"/>
      <c r="M87" s="8">
        <f>SUM(C87:L87)</f>
        <v>0</v>
      </c>
    </row>
    <row r="88" spans="1:14" x14ac:dyDescent="0.25">
      <c r="A88" s="5">
        <v>422</v>
      </c>
      <c r="B88" s="30" t="s">
        <v>421</v>
      </c>
      <c r="C88" s="34"/>
      <c r="D88" s="34"/>
      <c r="E88" s="34"/>
      <c r="F88" s="34"/>
      <c r="G88" s="34"/>
      <c r="H88" s="34"/>
      <c r="I88" s="34"/>
      <c r="J88" s="34"/>
      <c r="K88" s="34"/>
      <c r="L88" s="34"/>
      <c r="M88" s="8">
        <f>SUM(C88:L88)</f>
        <v>0</v>
      </c>
    </row>
    <row r="89" spans="1:14" x14ac:dyDescent="0.25">
      <c r="A89" s="5">
        <v>423</v>
      </c>
      <c r="B89" s="30" t="s">
        <v>422</v>
      </c>
      <c r="C89" s="34"/>
      <c r="D89" s="34"/>
      <c r="E89" s="34"/>
      <c r="F89" s="34"/>
      <c r="G89" s="34"/>
      <c r="H89" s="34"/>
      <c r="I89" s="34"/>
      <c r="J89" s="34"/>
      <c r="K89" s="34"/>
      <c r="L89" s="34"/>
      <c r="M89" s="8">
        <f>SUM(C89:L89)</f>
        <v>0</v>
      </c>
    </row>
    <row r="90" spans="1:14" x14ac:dyDescent="0.25">
      <c r="A90" s="5">
        <v>429</v>
      </c>
      <c r="B90" s="30" t="s">
        <v>423</v>
      </c>
      <c r="C90" s="35"/>
      <c r="D90" s="35"/>
      <c r="E90" s="35"/>
      <c r="F90" s="35"/>
      <c r="G90" s="35"/>
      <c r="H90" s="35"/>
      <c r="I90" s="35"/>
      <c r="J90" s="35"/>
      <c r="K90" s="35"/>
      <c r="L90" s="35"/>
      <c r="M90" s="9">
        <f>SUM(C90:L90)</f>
        <v>0</v>
      </c>
    </row>
    <row r="91" spans="1:14" x14ac:dyDescent="0.25">
      <c r="B91" s="6" t="s">
        <v>424</v>
      </c>
      <c r="C91" s="9">
        <f t="shared" ref="C91:M91" si="11">SUM(C87:C90)</f>
        <v>0</v>
      </c>
      <c r="D91" s="9">
        <f t="shared" si="11"/>
        <v>0</v>
      </c>
      <c r="E91" s="9">
        <f t="shared" si="11"/>
        <v>0</v>
      </c>
      <c r="F91" s="9">
        <f t="shared" si="11"/>
        <v>0</v>
      </c>
      <c r="G91" s="9">
        <f t="shared" si="11"/>
        <v>0</v>
      </c>
      <c r="H91" s="9">
        <f t="shared" si="11"/>
        <v>0</v>
      </c>
      <c r="I91" s="9">
        <f t="shared" si="11"/>
        <v>0</v>
      </c>
      <c r="J91" s="9">
        <f t="shared" si="11"/>
        <v>0</v>
      </c>
      <c r="K91" s="9">
        <f t="shared" si="11"/>
        <v>0</v>
      </c>
      <c r="L91" s="9">
        <f t="shared" si="11"/>
        <v>0</v>
      </c>
      <c r="M91" s="16">
        <f t="shared" si="11"/>
        <v>0</v>
      </c>
    </row>
    <row r="92" spans="1:14" x14ac:dyDescent="0.25">
      <c r="C92" s="8"/>
      <c r="D92" s="8"/>
      <c r="E92" s="8"/>
      <c r="F92" s="8"/>
      <c r="G92" s="8"/>
      <c r="H92" s="8"/>
      <c r="I92" s="8"/>
      <c r="J92" s="8"/>
      <c r="K92" s="8"/>
      <c r="L92" s="8"/>
      <c r="M92" s="8"/>
    </row>
    <row r="93" spans="1:14" x14ac:dyDescent="0.25">
      <c r="A93" s="5">
        <v>430</v>
      </c>
      <c r="B93" s="4" t="s">
        <v>425</v>
      </c>
      <c r="C93" s="8"/>
      <c r="D93" s="8"/>
      <c r="E93" s="8"/>
      <c r="F93" s="8"/>
      <c r="G93" s="8"/>
      <c r="H93" s="8"/>
      <c r="I93" s="8"/>
      <c r="J93" s="8"/>
      <c r="K93" s="8"/>
      <c r="L93" s="8"/>
      <c r="M93" s="8"/>
    </row>
    <row r="94" spans="1:14" x14ac:dyDescent="0.25">
      <c r="A94" s="5">
        <v>431</v>
      </c>
      <c r="B94" s="30" t="s">
        <v>392</v>
      </c>
      <c r="C94" s="34"/>
      <c r="D94" s="34"/>
      <c r="E94" s="34"/>
      <c r="F94" s="34"/>
      <c r="G94" s="34"/>
      <c r="H94" s="34"/>
      <c r="I94" s="34"/>
      <c r="J94" s="34"/>
      <c r="K94" s="34"/>
      <c r="L94" s="34"/>
      <c r="M94" s="8">
        <f t="shared" ref="M94:M102" si="12">SUM(C94:L94)</f>
        <v>0</v>
      </c>
      <c r="N94" s="15"/>
    </row>
    <row r="95" spans="1:14" x14ac:dyDescent="0.25">
      <c r="A95" s="5">
        <v>432</v>
      </c>
      <c r="B95" s="30" t="s">
        <v>393</v>
      </c>
      <c r="C95" s="34"/>
      <c r="D95" s="34"/>
      <c r="E95" s="34"/>
      <c r="F95" s="34"/>
      <c r="G95" s="34"/>
      <c r="H95" s="34"/>
      <c r="I95" s="34"/>
      <c r="J95" s="34"/>
      <c r="K95" s="34"/>
      <c r="L95" s="34"/>
      <c r="M95" s="8">
        <f t="shared" si="12"/>
        <v>0</v>
      </c>
    </row>
    <row r="96" spans="1:14" x14ac:dyDescent="0.25">
      <c r="A96" s="5">
        <v>433</v>
      </c>
      <c r="B96" s="30" t="s">
        <v>426</v>
      </c>
      <c r="C96" s="34"/>
      <c r="D96" s="34"/>
      <c r="E96" s="34"/>
      <c r="F96" s="34"/>
      <c r="G96" s="34"/>
      <c r="H96" s="34"/>
      <c r="I96" s="34"/>
      <c r="J96" s="34"/>
      <c r="K96" s="34"/>
      <c r="L96" s="34"/>
      <c r="M96" s="8">
        <f t="shared" si="12"/>
        <v>0</v>
      </c>
    </row>
    <row r="97" spans="1:14" x14ac:dyDescent="0.25">
      <c r="A97" s="5">
        <v>434</v>
      </c>
      <c r="B97" s="30" t="s">
        <v>427</v>
      </c>
      <c r="C97" s="34"/>
      <c r="D97" s="34"/>
      <c r="E97" s="34"/>
      <c r="F97" s="34"/>
      <c r="G97" s="34"/>
      <c r="H97" s="34"/>
      <c r="I97" s="34"/>
      <c r="J97" s="34"/>
      <c r="K97" s="34"/>
      <c r="L97" s="34"/>
      <c r="M97" s="8">
        <f t="shared" si="12"/>
        <v>0</v>
      </c>
    </row>
    <row r="98" spans="1:14" x14ac:dyDescent="0.25">
      <c r="A98" s="5">
        <v>435</v>
      </c>
      <c r="B98" s="30" t="s">
        <v>428</v>
      </c>
      <c r="C98" s="34"/>
      <c r="D98" s="34"/>
      <c r="E98" s="34"/>
      <c r="F98" s="34"/>
      <c r="G98" s="34"/>
      <c r="H98" s="34"/>
      <c r="I98" s="34"/>
      <c r="J98" s="34"/>
      <c r="K98" s="34"/>
      <c r="L98" s="34"/>
      <c r="M98" s="8">
        <f t="shared" si="12"/>
        <v>0</v>
      </c>
    </row>
    <row r="99" spans="1:14" x14ac:dyDescent="0.25">
      <c r="A99" s="5">
        <v>436</v>
      </c>
      <c r="B99" s="30" t="s">
        <v>429</v>
      </c>
      <c r="C99" s="34"/>
      <c r="D99" s="34"/>
      <c r="E99" s="34"/>
      <c r="F99" s="34"/>
      <c r="G99" s="34"/>
      <c r="H99" s="34"/>
      <c r="I99" s="34"/>
      <c r="J99" s="34"/>
      <c r="K99" s="34"/>
      <c r="L99" s="34"/>
      <c r="M99" s="8">
        <f t="shared" si="12"/>
        <v>0</v>
      </c>
    </row>
    <row r="100" spans="1:14" x14ac:dyDescent="0.25">
      <c r="A100" s="5">
        <v>437</v>
      </c>
      <c r="B100" s="30" t="s">
        <v>430</v>
      </c>
      <c r="C100" s="34"/>
      <c r="D100" s="34"/>
      <c r="E100" s="34"/>
      <c r="F100" s="34"/>
      <c r="G100" s="34"/>
      <c r="H100" s="34"/>
      <c r="I100" s="34"/>
      <c r="J100" s="34"/>
      <c r="K100" s="34"/>
      <c r="L100" s="34"/>
      <c r="M100" s="8">
        <f t="shared" si="12"/>
        <v>0</v>
      </c>
    </row>
    <row r="101" spans="1:14" x14ac:dyDescent="0.25">
      <c r="A101" s="5">
        <v>438</v>
      </c>
      <c r="B101" s="30" t="s">
        <v>431</v>
      </c>
      <c r="C101" s="34"/>
      <c r="D101" s="34"/>
      <c r="E101" s="34"/>
      <c r="F101" s="34"/>
      <c r="G101" s="34"/>
      <c r="H101" s="34"/>
      <c r="I101" s="34"/>
      <c r="J101" s="34"/>
      <c r="K101" s="34"/>
      <c r="L101" s="34"/>
      <c r="M101" s="8">
        <f t="shared" si="12"/>
        <v>0</v>
      </c>
    </row>
    <row r="102" spans="1:14" x14ac:dyDescent="0.25">
      <c r="A102" s="5">
        <v>439</v>
      </c>
      <c r="B102" s="30" t="s">
        <v>432</v>
      </c>
      <c r="C102" s="35"/>
      <c r="D102" s="35"/>
      <c r="E102" s="35"/>
      <c r="F102" s="35"/>
      <c r="G102" s="35"/>
      <c r="H102" s="35"/>
      <c r="I102" s="35"/>
      <c r="J102" s="35"/>
      <c r="K102" s="35"/>
      <c r="L102" s="35"/>
      <c r="M102" s="9">
        <f t="shared" si="12"/>
        <v>0</v>
      </c>
    </row>
    <row r="103" spans="1:14" x14ac:dyDescent="0.25">
      <c r="B103" s="6" t="s">
        <v>433</v>
      </c>
      <c r="C103" s="9">
        <f t="shared" ref="C103:M103" si="13">SUM(C94:C102)</f>
        <v>0</v>
      </c>
      <c r="D103" s="9">
        <f t="shared" si="13"/>
        <v>0</v>
      </c>
      <c r="E103" s="9">
        <f t="shared" si="13"/>
        <v>0</v>
      </c>
      <c r="F103" s="9">
        <f t="shared" si="13"/>
        <v>0</v>
      </c>
      <c r="G103" s="9">
        <f t="shared" si="13"/>
        <v>0</v>
      </c>
      <c r="H103" s="9">
        <f t="shared" si="13"/>
        <v>0</v>
      </c>
      <c r="I103" s="9">
        <f t="shared" si="13"/>
        <v>0</v>
      </c>
      <c r="J103" s="9">
        <f t="shared" si="13"/>
        <v>0</v>
      </c>
      <c r="K103" s="9">
        <f t="shared" si="13"/>
        <v>0</v>
      </c>
      <c r="L103" s="9">
        <f t="shared" si="13"/>
        <v>0</v>
      </c>
      <c r="M103" s="16">
        <f t="shared" si="13"/>
        <v>0</v>
      </c>
      <c r="N103" s="15"/>
    </row>
    <row r="104" spans="1:14" x14ac:dyDescent="0.25">
      <c r="C104" s="8"/>
      <c r="D104" s="8"/>
      <c r="E104" s="8"/>
      <c r="F104" s="8"/>
      <c r="G104" s="8"/>
      <c r="H104" s="8"/>
      <c r="I104" s="8"/>
      <c r="J104" s="8"/>
      <c r="K104" s="8"/>
      <c r="L104" s="8"/>
      <c r="M104" s="8"/>
    </row>
    <row r="105" spans="1:14" x14ac:dyDescent="0.25">
      <c r="A105" s="5">
        <v>440</v>
      </c>
      <c r="B105" s="4" t="s">
        <v>434</v>
      </c>
      <c r="C105" s="8"/>
      <c r="D105" s="8"/>
      <c r="E105" s="8"/>
      <c r="F105" s="8"/>
      <c r="G105" s="8"/>
      <c r="H105" s="8"/>
      <c r="I105" s="8"/>
      <c r="J105" s="8"/>
      <c r="K105" s="8"/>
      <c r="L105" s="8"/>
      <c r="M105" s="8"/>
    </row>
    <row r="106" spans="1:14" x14ac:dyDescent="0.25">
      <c r="A106" s="5">
        <v>441</v>
      </c>
      <c r="B106" s="30" t="s">
        <v>394</v>
      </c>
      <c r="C106" s="34"/>
      <c r="D106" s="34"/>
      <c r="E106" s="34"/>
      <c r="F106" s="34"/>
      <c r="G106" s="34"/>
      <c r="H106" s="34"/>
      <c r="I106" s="34"/>
      <c r="J106" s="34"/>
      <c r="K106" s="34"/>
      <c r="L106" s="34"/>
      <c r="M106" s="8">
        <f t="shared" ref="M106:M113" si="14">SUM(C106:L106)</f>
        <v>0</v>
      </c>
    </row>
    <row r="107" spans="1:14" x14ac:dyDescent="0.25">
      <c r="A107" s="5">
        <v>442</v>
      </c>
      <c r="B107" s="30" t="s">
        <v>435</v>
      </c>
      <c r="C107" s="34"/>
      <c r="D107" s="34"/>
      <c r="E107" s="34"/>
      <c r="F107" s="34"/>
      <c r="G107" s="34"/>
      <c r="H107" s="34"/>
      <c r="I107" s="34"/>
      <c r="J107" s="34"/>
      <c r="K107" s="34"/>
      <c r="L107" s="34"/>
      <c r="M107" s="8">
        <f t="shared" si="14"/>
        <v>0</v>
      </c>
    </row>
    <row r="108" spans="1:14" x14ac:dyDescent="0.25">
      <c r="A108" s="5">
        <v>443</v>
      </c>
      <c r="B108" s="30" t="s">
        <v>436</v>
      </c>
      <c r="C108" s="34"/>
      <c r="D108" s="34"/>
      <c r="E108" s="34"/>
      <c r="F108" s="34"/>
      <c r="G108" s="34"/>
      <c r="H108" s="34"/>
      <c r="I108" s="34"/>
      <c r="J108" s="34"/>
      <c r="K108" s="34"/>
      <c r="L108" s="34"/>
      <c r="M108" s="8">
        <f t="shared" si="14"/>
        <v>0</v>
      </c>
    </row>
    <row r="109" spans="1:14" x14ac:dyDescent="0.25">
      <c r="A109" s="5">
        <v>444</v>
      </c>
      <c r="B109" s="30" t="s">
        <v>437</v>
      </c>
      <c r="C109" s="34"/>
      <c r="D109" s="34"/>
      <c r="E109" s="34"/>
      <c r="F109" s="34"/>
      <c r="G109" s="34"/>
      <c r="H109" s="34"/>
      <c r="I109" s="34"/>
      <c r="J109" s="34"/>
      <c r="K109" s="34"/>
      <c r="L109" s="34"/>
      <c r="M109" s="8">
        <f t="shared" si="14"/>
        <v>0</v>
      </c>
    </row>
    <row r="110" spans="1:14" x14ac:dyDescent="0.25">
      <c r="A110" s="5">
        <v>445</v>
      </c>
      <c r="B110" s="30" t="s">
        <v>438</v>
      </c>
      <c r="C110" s="34"/>
      <c r="D110" s="34"/>
      <c r="E110" s="34"/>
      <c r="F110" s="34"/>
      <c r="G110" s="34"/>
      <c r="H110" s="34"/>
      <c r="I110" s="34"/>
      <c r="J110" s="34"/>
      <c r="K110" s="34"/>
      <c r="L110" s="34"/>
      <c r="M110" s="8">
        <f t="shared" si="14"/>
        <v>0</v>
      </c>
    </row>
    <row r="111" spans="1:14" x14ac:dyDescent="0.25">
      <c r="A111" s="5">
        <v>446</v>
      </c>
      <c r="B111" s="30" t="s">
        <v>396</v>
      </c>
      <c r="C111" s="34"/>
      <c r="D111" s="34"/>
      <c r="E111" s="34"/>
      <c r="F111" s="34"/>
      <c r="G111" s="34"/>
      <c r="H111" s="34"/>
      <c r="I111" s="34"/>
      <c r="J111" s="34"/>
      <c r="K111" s="34"/>
      <c r="L111" s="34"/>
      <c r="M111" s="8">
        <f t="shared" si="14"/>
        <v>0</v>
      </c>
    </row>
    <row r="112" spans="1:14" x14ac:dyDescent="0.25">
      <c r="A112" s="5">
        <v>447</v>
      </c>
      <c r="B112" s="30" t="s">
        <v>439</v>
      </c>
      <c r="C112" s="34"/>
      <c r="D112" s="34"/>
      <c r="E112" s="34"/>
      <c r="F112" s="34"/>
      <c r="G112" s="34"/>
      <c r="H112" s="34"/>
      <c r="I112" s="34"/>
      <c r="J112" s="34"/>
      <c r="K112" s="34"/>
      <c r="L112" s="34"/>
      <c r="M112" s="8">
        <f t="shared" si="14"/>
        <v>0</v>
      </c>
    </row>
    <row r="113" spans="1:14" x14ac:dyDescent="0.25">
      <c r="A113" s="5">
        <v>449</v>
      </c>
      <c r="B113" s="30" t="s">
        <v>3</v>
      </c>
      <c r="C113" s="35"/>
      <c r="D113" s="35"/>
      <c r="E113" s="35"/>
      <c r="F113" s="35"/>
      <c r="G113" s="35"/>
      <c r="H113" s="35"/>
      <c r="I113" s="35"/>
      <c r="J113" s="35"/>
      <c r="K113" s="35"/>
      <c r="L113" s="35"/>
      <c r="M113" s="9">
        <f t="shared" si="14"/>
        <v>0</v>
      </c>
    </row>
    <row r="114" spans="1:14" x14ac:dyDescent="0.25">
      <c r="B114" s="6" t="s">
        <v>440</v>
      </c>
      <c r="C114" s="9">
        <f t="shared" ref="C114:M114" si="15">SUM(C106:C113)</f>
        <v>0</v>
      </c>
      <c r="D114" s="9">
        <f t="shared" si="15"/>
        <v>0</v>
      </c>
      <c r="E114" s="9">
        <f t="shared" si="15"/>
        <v>0</v>
      </c>
      <c r="F114" s="9">
        <f t="shared" si="15"/>
        <v>0</v>
      </c>
      <c r="G114" s="9">
        <f t="shared" si="15"/>
        <v>0</v>
      </c>
      <c r="H114" s="9">
        <f t="shared" si="15"/>
        <v>0</v>
      </c>
      <c r="I114" s="9">
        <f t="shared" si="15"/>
        <v>0</v>
      </c>
      <c r="J114" s="9">
        <f t="shared" si="15"/>
        <v>0</v>
      </c>
      <c r="K114" s="9">
        <f t="shared" si="15"/>
        <v>0</v>
      </c>
      <c r="L114" s="9">
        <f t="shared" si="15"/>
        <v>0</v>
      </c>
      <c r="M114" s="16">
        <f t="shared" si="15"/>
        <v>0</v>
      </c>
    </row>
    <row r="115" spans="1:14" x14ac:dyDescent="0.25">
      <c r="C115" s="10"/>
      <c r="D115" s="10"/>
      <c r="E115" s="10"/>
      <c r="F115" s="10"/>
      <c r="G115" s="10"/>
      <c r="H115" s="10"/>
      <c r="I115" s="10"/>
      <c r="J115" s="10"/>
      <c r="K115" s="10"/>
      <c r="L115" s="10"/>
      <c r="M115" s="10"/>
    </row>
    <row r="116" spans="1:14" x14ac:dyDescent="0.25">
      <c r="A116" s="5">
        <v>450</v>
      </c>
      <c r="B116" s="4" t="s">
        <v>441</v>
      </c>
      <c r="C116" s="10"/>
      <c r="D116" s="10"/>
      <c r="E116" s="10"/>
      <c r="F116" s="10"/>
      <c r="G116" s="10"/>
      <c r="H116" s="10"/>
      <c r="I116" s="10"/>
      <c r="J116" s="10"/>
      <c r="K116" s="10"/>
      <c r="L116" s="10"/>
      <c r="M116" s="10"/>
    </row>
    <row r="117" spans="1:14" x14ac:dyDescent="0.25">
      <c r="A117" s="5">
        <v>451</v>
      </c>
      <c r="B117" s="30" t="s">
        <v>442</v>
      </c>
      <c r="C117" s="34"/>
      <c r="D117" s="34"/>
      <c r="E117" s="34"/>
      <c r="F117" s="34"/>
      <c r="G117" s="34"/>
      <c r="H117" s="34"/>
      <c r="I117" s="34"/>
      <c r="J117" s="34"/>
      <c r="K117" s="34"/>
      <c r="L117" s="34"/>
      <c r="M117" s="8">
        <f t="shared" ref="M117:M122" si="16">SUM(C117:L117)</f>
        <v>0</v>
      </c>
      <c r="N117" s="15"/>
    </row>
    <row r="118" spans="1:14" x14ac:dyDescent="0.25">
      <c r="A118" s="5">
        <v>452</v>
      </c>
      <c r="B118" s="30" t="s">
        <v>443</v>
      </c>
      <c r="C118" s="34"/>
      <c r="D118" s="34"/>
      <c r="E118" s="34"/>
      <c r="F118" s="34"/>
      <c r="G118" s="34"/>
      <c r="H118" s="34"/>
      <c r="I118" s="34"/>
      <c r="J118" s="34"/>
      <c r="K118" s="34"/>
      <c r="L118" s="34"/>
      <c r="M118" s="8">
        <f t="shared" si="16"/>
        <v>0</v>
      </c>
      <c r="N118" s="15"/>
    </row>
    <row r="119" spans="1:14" x14ac:dyDescent="0.25">
      <c r="A119" s="5">
        <v>455</v>
      </c>
      <c r="B119" s="30" t="s">
        <v>444</v>
      </c>
      <c r="C119" s="34"/>
      <c r="D119" s="34"/>
      <c r="E119" s="34"/>
      <c r="F119" s="34"/>
      <c r="G119" s="34"/>
      <c r="H119" s="34"/>
      <c r="I119" s="34"/>
      <c r="J119" s="34"/>
      <c r="K119" s="34"/>
      <c r="L119" s="34"/>
      <c r="M119" s="8">
        <f t="shared" si="16"/>
        <v>0</v>
      </c>
      <c r="N119" s="15"/>
    </row>
    <row r="120" spans="1:14" x14ac:dyDescent="0.25">
      <c r="A120" s="5">
        <v>456</v>
      </c>
      <c r="B120" s="30" t="s">
        <v>445</v>
      </c>
      <c r="C120" s="34"/>
      <c r="D120" s="34"/>
      <c r="E120" s="34"/>
      <c r="F120" s="34"/>
      <c r="G120" s="34"/>
      <c r="H120" s="34"/>
      <c r="I120" s="34"/>
      <c r="J120" s="34"/>
      <c r="K120" s="34"/>
      <c r="L120" s="34"/>
      <c r="M120" s="8">
        <f t="shared" si="16"/>
        <v>0</v>
      </c>
      <c r="N120" s="15"/>
    </row>
    <row r="121" spans="1:14" x14ac:dyDescent="0.25">
      <c r="A121" s="5">
        <v>457</v>
      </c>
      <c r="B121" s="30" t="s">
        <v>446</v>
      </c>
      <c r="C121" s="34"/>
      <c r="D121" s="34"/>
      <c r="E121" s="34"/>
      <c r="F121" s="34"/>
      <c r="G121" s="34"/>
      <c r="H121" s="34"/>
      <c r="I121" s="34"/>
      <c r="J121" s="34"/>
      <c r="K121" s="34"/>
      <c r="L121" s="34"/>
      <c r="M121" s="8">
        <f t="shared" si="16"/>
        <v>0</v>
      </c>
      <c r="N121" s="15"/>
    </row>
    <row r="122" spans="1:14" x14ac:dyDescent="0.25">
      <c r="A122" s="5">
        <v>458</v>
      </c>
      <c r="B122" s="30" t="s">
        <v>447</v>
      </c>
      <c r="C122" s="35"/>
      <c r="D122" s="35"/>
      <c r="E122" s="35"/>
      <c r="F122" s="35"/>
      <c r="G122" s="35"/>
      <c r="H122" s="35"/>
      <c r="I122" s="35"/>
      <c r="J122" s="35"/>
      <c r="K122" s="35"/>
      <c r="L122" s="35"/>
      <c r="M122" s="9">
        <f t="shared" si="16"/>
        <v>0</v>
      </c>
      <c r="N122" s="15"/>
    </row>
    <row r="123" spans="1:14" x14ac:dyDescent="0.25">
      <c r="B123" s="6" t="s">
        <v>448</v>
      </c>
      <c r="C123" s="9">
        <f t="shared" ref="C123:M123" si="17">SUM(C117:C122)</f>
        <v>0</v>
      </c>
      <c r="D123" s="9">
        <f t="shared" si="17"/>
        <v>0</v>
      </c>
      <c r="E123" s="9">
        <f t="shared" si="17"/>
        <v>0</v>
      </c>
      <c r="F123" s="9">
        <f t="shared" si="17"/>
        <v>0</v>
      </c>
      <c r="G123" s="9">
        <f t="shared" si="17"/>
        <v>0</v>
      </c>
      <c r="H123" s="9">
        <f t="shared" si="17"/>
        <v>0</v>
      </c>
      <c r="I123" s="9">
        <f t="shared" si="17"/>
        <v>0</v>
      </c>
      <c r="J123" s="9">
        <f t="shared" si="17"/>
        <v>0</v>
      </c>
      <c r="K123" s="9">
        <f t="shared" si="17"/>
        <v>0</v>
      </c>
      <c r="L123" s="9">
        <f t="shared" si="17"/>
        <v>0</v>
      </c>
      <c r="M123" s="16">
        <f t="shared" si="17"/>
        <v>0</v>
      </c>
    </row>
    <row r="124" spans="1:14" x14ac:dyDescent="0.25">
      <c r="C124" s="8"/>
      <c r="D124" s="8"/>
      <c r="E124" s="8"/>
      <c r="F124" s="8"/>
      <c r="G124" s="8"/>
      <c r="H124" s="8"/>
      <c r="I124" s="8"/>
      <c r="J124" s="8"/>
      <c r="K124" s="8"/>
      <c r="L124" s="8"/>
      <c r="M124" s="8"/>
    </row>
    <row r="125" spans="1:14" x14ac:dyDescent="0.25">
      <c r="A125" s="5">
        <v>460</v>
      </c>
      <c r="B125" s="4" t="s">
        <v>449</v>
      </c>
      <c r="C125" s="10"/>
      <c r="D125" s="10"/>
      <c r="E125" s="10"/>
      <c r="F125" s="10"/>
      <c r="G125" s="10"/>
      <c r="H125" s="10"/>
      <c r="I125" s="10"/>
      <c r="J125" s="10"/>
      <c r="K125" s="10"/>
      <c r="L125" s="10"/>
      <c r="M125" s="10"/>
    </row>
    <row r="126" spans="1:14" x14ac:dyDescent="0.25">
      <c r="A126" s="5">
        <v>463</v>
      </c>
      <c r="B126" s="30" t="s">
        <v>450</v>
      </c>
      <c r="C126" s="34"/>
      <c r="D126" s="34"/>
      <c r="E126" s="34"/>
      <c r="F126" s="34"/>
      <c r="G126" s="34"/>
      <c r="H126" s="34"/>
      <c r="I126" s="34"/>
      <c r="J126" s="34"/>
      <c r="K126" s="34"/>
      <c r="L126" s="34"/>
      <c r="M126" s="8">
        <f>SUM(C126:L126)</f>
        <v>0</v>
      </c>
    </row>
    <row r="127" spans="1:14" x14ac:dyDescent="0.25">
      <c r="A127" s="5">
        <v>465</v>
      </c>
      <c r="B127" s="30" t="s">
        <v>451</v>
      </c>
      <c r="C127" s="34"/>
      <c r="D127" s="34"/>
      <c r="E127" s="34"/>
      <c r="F127" s="34"/>
      <c r="G127" s="34"/>
      <c r="H127" s="34"/>
      <c r="I127" s="34"/>
      <c r="J127" s="34"/>
      <c r="K127" s="34"/>
      <c r="L127" s="34"/>
      <c r="M127" s="8">
        <f>SUM(C127:L127)</f>
        <v>0</v>
      </c>
    </row>
    <row r="128" spans="1:14" x14ac:dyDescent="0.25">
      <c r="A128" s="5">
        <v>466</v>
      </c>
      <c r="B128" s="30" t="s">
        <v>452</v>
      </c>
      <c r="C128" s="35"/>
      <c r="D128" s="35"/>
      <c r="E128" s="35"/>
      <c r="F128" s="35"/>
      <c r="G128" s="35"/>
      <c r="H128" s="35"/>
      <c r="I128" s="35"/>
      <c r="J128" s="35"/>
      <c r="K128" s="35"/>
      <c r="L128" s="35"/>
      <c r="M128" s="9">
        <f>SUM(C128:L128)</f>
        <v>0</v>
      </c>
    </row>
    <row r="129" spans="1:13" x14ac:dyDescent="0.25">
      <c r="B129" s="6" t="s">
        <v>453</v>
      </c>
      <c r="C129" s="9">
        <f t="shared" ref="C129:M129" si="18">SUM(C126:C128)</f>
        <v>0</v>
      </c>
      <c r="D129" s="9">
        <f t="shared" si="18"/>
        <v>0</v>
      </c>
      <c r="E129" s="9">
        <f t="shared" si="18"/>
        <v>0</v>
      </c>
      <c r="F129" s="9">
        <f t="shared" si="18"/>
        <v>0</v>
      </c>
      <c r="G129" s="9">
        <f t="shared" si="18"/>
        <v>0</v>
      </c>
      <c r="H129" s="9">
        <f t="shared" si="18"/>
        <v>0</v>
      </c>
      <c r="I129" s="9">
        <f t="shared" si="18"/>
        <v>0</v>
      </c>
      <c r="J129" s="9">
        <f t="shared" si="18"/>
        <v>0</v>
      </c>
      <c r="K129" s="9">
        <f t="shared" si="18"/>
        <v>0</v>
      </c>
      <c r="L129" s="9">
        <f t="shared" si="18"/>
        <v>0</v>
      </c>
      <c r="M129" s="16">
        <f t="shared" si="18"/>
        <v>0</v>
      </c>
    </row>
    <row r="130" spans="1:13" x14ac:dyDescent="0.25">
      <c r="C130" s="8"/>
      <c r="D130" s="8"/>
      <c r="E130" s="8"/>
      <c r="F130" s="8"/>
      <c r="G130" s="8"/>
      <c r="H130" s="8"/>
      <c r="I130" s="8"/>
      <c r="J130" s="8"/>
      <c r="K130" s="8"/>
      <c r="L130" s="8"/>
      <c r="M130" s="8"/>
    </row>
    <row r="131" spans="1:13" x14ac:dyDescent="0.25">
      <c r="A131" s="5">
        <v>470</v>
      </c>
      <c r="B131" s="4" t="s">
        <v>454</v>
      </c>
      <c r="C131" s="34"/>
      <c r="D131" s="34"/>
      <c r="E131" s="34"/>
      <c r="F131" s="34"/>
      <c r="G131" s="34"/>
      <c r="H131" s="34"/>
      <c r="I131" s="34"/>
      <c r="J131" s="34"/>
      <c r="K131" s="34"/>
      <c r="L131" s="34"/>
      <c r="M131" s="8">
        <f>SUM(C131:L131)</f>
        <v>0</v>
      </c>
    </row>
    <row r="132" spans="1:13" x14ac:dyDescent="0.25">
      <c r="B132" s="4"/>
      <c r="C132" s="8"/>
      <c r="D132" s="8"/>
      <c r="E132" s="8"/>
      <c r="F132" s="8"/>
      <c r="G132" s="8"/>
      <c r="H132" s="8"/>
      <c r="I132" s="8"/>
      <c r="J132" s="8"/>
      <c r="K132" s="8"/>
      <c r="L132" s="8"/>
      <c r="M132" s="8"/>
    </row>
    <row r="133" spans="1:13" x14ac:dyDescent="0.25">
      <c r="A133" s="5">
        <v>480</v>
      </c>
      <c r="B133" s="4" t="s">
        <v>455</v>
      </c>
      <c r="C133" s="34"/>
      <c r="D133" s="34"/>
      <c r="E133" s="34"/>
      <c r="F133" s="34"/>
      <c r="G133" s="34"/>
      <c r="H133" s="34"/>
      <c r="I133" s="34"/>
      <c r="J133" s="34"/>
      <c r="K133" s="34"/>
      <c r="L133" s="34"/>
      <c r="M133" s="8">
        <f>SUM(C133:L133)</f>
        <v>0</v>
      </c>
    </row>
    <row r="134" spans="1:13" x14ac:dyDescent="0.25">
      <c r="B134" s="4"/>
      <c r="C134" s="8"/>
      <c r="D134" s="8"/>
      <c r="E134" s="8"/>
      <c r="F134" s="8"/>
      <c r="G134" s="8"/>
      <c r="H134" s="8"/>
      <c r="I134" s="8"/>
      <c r="J134" s="8"/>
      <c r="K134" s="8"/>
      <c r="L134" s="8"/>
      <c r="M134" s="8"/>
    </row>
    <row r="135" spans="1:13" x14ac:dyDescent="0.25">
      <c r="A135" s="5">
        <v>485</v>
      </c>
      <c r="B135" s="4" t="s">
        <v>456</v>
      </c>
      <c r="C135" s="40"/>
      <c r="D135" s="41"/>
      <c r="E135" s="41"/>
      <c r="F135" s="41"/>
      <c r="G135" s="41"/>
      <c r="H135" s="41"/>
      <c r="I135" s="41"/>
      <c r="J135" s="41"/>
      <c r="K135" s="41"/>
      <c r="L135" s="42"/>
      <c r="M135" s="8">
        <f>SUM(C135:L135)</f>
        <v>0</v>
      </c>
    </row>
    <row r="136" spans="1:13" x14ac:dyDescent="0.25">
      <c r="B136" s="4"/>
      <c r="C136" s="8"/>
      <c r="D136" s="8"/>
      <c r="E136" s="8"/>
      <c r="F136" s="8"/>
      <c r="G136" s="8"/>
      <c r="H136" s="8"/>
      <c r="I136" s="8"/>
      <c r="J136" s="8"/>
      <c r="K136" s="8"/>
      <c r="L136" s="8"/>
      <c r="M136" s="8"/>
    </row>
    <row r="137" spans="1:13" x14ac:dyDescent="0.25">
      <c r="A137" s="5">
        <v>490</v>
      </c>
      <c r="B137" s="4" t="s">
        <v>457</v>
      </c>
      <c r="C137" s="8"/>
      <c r="D137" s="8"/>
      <c r="E137" s="8"/>
      <c r="F137" s="8"/>
      <c r="G137" s="8"/>
      <c r="H137" s="8"/>
      <c r="I137" s="8"/>
      <c r="J137" s="8"/>
      <c r="K137" s="8"/>
      <c r="L137" s="8"/>
      <c r="M137" s="8"/>
    </row>
    <row r="138" spans="1:13" x14ac:dyDescent="0.25">
      <c r="A138" s="5">
        <v>491</v>
      </c>
      <c r="B138" s="30" t="s">
        <v>458</v>
      </c>
      <c r="C138" s="34"/>
      <c r="D138" s="34"/>
      <c r="E138" s="34"/>
      <c r="F138" s="34"/>
      <c r="G138" s="34"/>
      <c r="H138" s="34"/>
      <c r="I138" s="34"/>
      <c r="J138" s="34"/>
      <c r="K138" s="34"/>
      <c r="L138" s="34"/>
      <c r="M138" s="8">
        <f>SUM(C138:L138)</f>
        <v>0</v>
      </c>
    </row>
    <row r="139" spans="1:13" x14ac:dyDescent="0.25">
      <c r="A139" s="5">
        <v>492</v>
      </c>
      <c r="B139" s="30" t="s">
        <v>459</v>
      </c>
      <c r="C139" s="34"/>
      <c r="D139" s="34"/>
      <c r="E139" s="34"/>
      <c r="F139" s="34"/>
      <c r="G139" s="34"/>
      <c r="H139" s="34"/>
      <c r="I139" s="34"/>
      <c r="J139" s="34"/>
      <c r="K139" s="34"/>
      <c r="L139" s="34"/>
      <c r="M139" s="8">
        <f>SUM(C139:L139)</f>
        <v>0</v>
      </c>
    </row>
    <row r="140" spans="1:13" x14ac:dyDescent="0.25">
      <c r="A140" s="5">
        <v>493</v>
      </c>
      <c r="B140" s="30" t="s">
        <v>460</v>
      </c>
      <c r="C140" s="35"/>
      <c r="D140" s="35"/>
      <c r="E140" s="35"/>
      <c r="F140" s="35"/>
      <c r="G140" s="35"/>
      <c r="H140" s="35"/>
      <c r="I140" s="35"/>
      <c r="J140" s="35"/>
      <c r="K140" s="35"/>
      <c r="L140" s="35"/>
      <c r="M140" s="9">
        <f>SUM(C140:L140)</f>
        <v>0</v>
      </c>
    </row>
    <row r="141" spans="1:13" x14ac:dyDescent="0.25">
      <c r="B141" s="6" t="s">
        <v>461</v>
      </c>
      <c r="C141" s="9">
        <f t="shared" ref="C141:M141" si="19">SUM(C138:C140)</f>
        <v>0</v>
      </c>
      <c r="D141" s="9">
        <f t="shared" si="19"/>
        <v>0</v>
      </c>
      <c r="E141" s="9">
        <f t="shared" si="19"/>
        <v>0</v>
      </c>
      <c r="F141" s="9">
        <f t="shared" si="19"/>
        <v>0</v>
      </c>
      <c r="G141" s="9">
        <f t="shared" si="19"/>
        <v>0</v>
      </c>
      <c r="H141" s="9">
        <f t="shared" si="19"/>
        <v>0</v>
      </c>
      <c r="I141" s="9">
        <f t="shared" si="19"/>
        <v>0</v>
      </c>
      <c r="J141" s="9">
        <f t="shared" si="19"/>
        <v>0</v>
      </c>
      <c r="K141" s="9">
        <f t="shared" si="19"/>
        <v>0</v>
      </c>
      <c r="L141" s="9">
        <f t="shared" si="19"/>
        <v>0</v>
      </c>
      <c r="M141" s="16">
        <f t="shared" si="19"/>
        <v>0</v>
      </c>
    </row>
    <row r="142" spans="1:13" x14ac:dyDescent="0.25">
      <c r="B142" s="6" t="s">
        <v>10</v>
      </c>
      <c r="C142" s="16">
        <f>+C141+C135+C133+C131+C129+C123+C114+C103+C91+C84</f>
        <v>0</v>
      </c>
      <c r="D142" s="16">
        <f t="shared" ref="D142:M142" si="20">+D141+D135+D133+D131+D129+D123+D114+D103+D91+D84</f>
        <v>0</v>
      </c>
      <c r="E142" s="16">
        <f t="shared" si="20"/>
        <v>0</v>
      </c>
      <c r="F142" s="16">
        <f t="shared" si="20"/>
        <v>0</v>
      </c>
      <c r="G142" s="16">
        <f t="shared" si="20"/>
        <v>0</v>
      </c>
      <c r="H142" s="16">
        <f t="shared" si="20"/>
        <v>0</v>
      </c>
      <c r="I142" s="16">
        <f t="shared" si="20"/>
        <v>0</v>
      </c>
      <c r="J142" s="16">
        <f t="shared" si="20"/>
        <v>0</v>
      </c>
      <c r="K142" s="16">
        <f t="shared" si="20"/>
        <v>0</v>
      </c>
      <c r="L142" s="16">
        <f t="shared" si="20"/>
        <v>0</v>
      </c>
      <c r="M142" s="16">
        <f t="shared" si="20"/>
        <v>0</v>
      </c>
    </row>
    <row r="143" spans="1:13" x14ac:dyDescent="0.25">
      <c r="B143" s="6" t="s">
        <v>357</v>
      </c>
      <c r="C143" s="16">
        <f t="shared" ref="C143:L143" si="21">+C75-C142</f>
        <v>0</v>
      </c>
      <c r="D143" s="16">
        <f t="shared" si="21"/>
        <v>0</v>
      </c>
      <c r="E143" s="16">
        <f t="shared" si="21"/>
        <v>0</v>
      </c>
      <c r="F143" s="16">
        <f t="shared" si="21"/>
        <v>0</v>
      </c>
      <c r="G143" s="16">
        <f t="shared" si="21"/>
        <v>0</v>
      </c>
      <c r="H143" s="16">
        <f t="shared" si="21"/>
        <v>0</v>
      </c>
      <c r="I143" s="16">
        <f t="shared" si="21"/>
        <v>0</v>
      </c>
      <c r="J143" s="16">
        <f t="shared" si="21"/>
        <v>0</v>
      </c>
      <c r="K143" s="16">
        <f t="shared" si="21"/>
        <v>0</v>
      </c>
      <c r="L143" s="16">
        <f t="shared" si="21"/>
        <v>0</v>
      </c>
      <c r="M143" s="16">
        <f>+M75-M142</f>
        <v>0</v>
      </c>
    </row>
    <row r="144" spans="1:13" x14ac:dyDescent="0.25">
      <c r="C144" s="8"/>
      <c r="D144" s="8"/>
      <c r="E144" s="8"/>
      <c r="F144" s="8"/>
      <c r="G144" s="8"/>
      <c r="H144" s="8"/>
      <c r="I144" s="8"/>
      <c r="J144" s="8"/>
      <c r="K144" s="8"/>
      <c r="L144" s="8"/>
      <c r="M144" s="8"/>
    </row>
    <row r="145" spans="1:13" x14ac:dyDescent="0.25">
      <c r="B145" s="4" t="s">
        <v>11</v>
      </c>
      <c r="C145" s="10"/>
      <c r="D145" s="10"/>
      <c r="E145" s="10"/>
      <c r="F145" s="10"/>
      <c r="G145" s="10"/>
      <c r="H145" s="10"/>
      <c r="I145" s="10"/>
      <c r="J145" s="10"/>
      <c r="K145" s="10"/>
      <c r="L145" s="10"/>
      <c r="M145" s="10"/>
    </row>
    <row r="146" spans="1:13" x14ac:dyDescent="0.25">
      <c r="A146" s="5">
        <v>391.01</v>
      </c>
      <c r="B146" s="30" t="s">
        <v>462</v>
      </c>
      <c r="C146" s="34"/>
      <c r="D146" s="34"/>
      <c r="E146" s="34"/>
      <c r="F146" s="34"/>
      <c r="G146" s="34"/>
      <c r="H146" s="34"/>
      <c r="I146" s="34"/>
      <c r="J146" s="34"/>
      <c r="K146" s="34"/>
      <c r="L146" s="34"/>
      <c r="M146" s="8">
        <f t="shared" ref="M146:M152" si="22">SUM(C146:L146)</f>
        <v>0</v>
      </c>
    </row>
    <row r="147" spans="1:13" x14ac:dyDescent="0.25">
      <c r="A147" s="5">
        <v>511</v>
      </c>
      <c r="B147" s="30" t="s">
        <v>463</v>
      </c>
      <c r="C147" s="34"/>
      <c r="D147" s="34"/>
      <c r="E147" s="34"/>
      <c r="F147" s="34"/>
      <c r="G147" s="34"/>
      <c r="H147" s="34"/>
      <c r="I147" s="34"/>
      <c r="J147" s="34"/>
      <c r="K147" s="34"/>
      <c r="L147" s="34"/>
      <c r="M147" s="8">
        <f t="shared" si="22"/>
        <v>0</v>
      </c>
    </row>
    <row r="148" spans="1:13" x14ac:dyDescent="0.25">
      <c r="A148" s="5">
        <v>512</v>
      </c>
      <c r="B148" s="30" t="s">
        <v>806</v>
      </c>
      <c r="C148" s="34"/>
      <c r="D148" s="34"/>
      <c r="E148" s="34"/>
      <c r="F148" s="34"/>
      <c r="G148" s="34"/>
      <c r="H148" s="34"/>
      <c r="I148" s="34"/>
      <c r="J148" s="34"/>
      <c r="K148" s="34"/>
      <c r="L148" s="34"/>
      <c r="M148" s="8">
        <f t="shared" si="22"/>
        <v>0</v>
      </c>
    </row>
    <row r="149" spans="1:13" x14ac:dyDescent="0.25">
      <c r="A149" s="5">
        <v>513</v>
      </c>
      <c r="B149" s="30" t="s">
        <v>464</v>
      </c>
      <c r="C149" s="34"/>
      <c r="D149" s="34"/>
      <c r="E149" s="34"/>
      <c r="F149" s="34"/>
      <c r="G149" s="34"/>
      <c r="H149" s="34"/>
      <c r="I149" s="34"/>
      <c r="J149" s="34"/>
      <c r="K149" s="34"/>
      <c r="L149" s="34"/>
      <c r="M149" s="8">
        <f t="shared" si="22"/>
        <v>0</v>
      </c>
    </row>
    <row r="150" spans="1:13" x14ac:dyDescent="0.25">
      <c r="A150" s="5">
        <v>391.03</v>
      </c>
      <c r="B150" s="30" t="s">
        <v>465</v>
      </c>
      <c r="C150" s="34"/>
      <c r="D150" s="34"/>
      <c r="E150" s="34"/>
      <c r="F150" s="34"/>
      <c r="G150" s="34"/>
      <c r="H150" s="34"/>
      <c r="I150" s="34"/>
      <c r="J150" s="34"/>
      <c r="K150" s="34"/>
      <c r="L150" s="34"/>
      <c r="M150" s="8">
        <f t="shared" si="22"/>
        <v>0</v>
      </c>
    </row>
    <row r="151" spans="1:13" x14ac:dyDescent="0.25">
      <c r="A151" s="5">
        <v>391.04</v>
      </c>
      <c r="B151" s="30" t="s">
        <v>466</v>
      </c>
      <c r="C151" s="34"/>
      <c r="D151" s="34"/>
      <c r="E151" s="34"/>
      <c r="F151" s="34"/>
      <c r="G151" s="34"/>
      <c r="H151" s="34"/>
      <c r="I151" s="34"/>
      <c r="J151" s="34"/>
      <c r="K151" s="34"/>
      <c r="L151" s="34"/>
      <c r="M151" s="8">
        <f t="shared" si="22"/>
        <v>0</v>
      </c>
    </row>
    <row r="152" spans="1:13" x14ac:dyDescent="0.25">
      <c r="A152" s="14">
        <v>391.2</v>
      </c>
      <c r="B152" s="30" t="s">
        <v>467</v>
      </c>
      <c r="C152" s="35"/>
      <c r="D152" s="35"/>
      <c r="E152" s="35"/>
      <c r="F152" s="35"/>
      <c r="G152" s="35"/>
      <c r="H152" s="35"/>
      <c r="I152" s="35"/>
      <c r="J152" s="35"/>
      <c r="K152" s="35"/>
      <c r="L152" s="35"/>
      <c r="M152" s="9">
        <f t="shared" si="22"/>
        <v>0</v>
      </c>
    </row>
    <row r="153" spans="1:13" x14ac:dyDescent="0.25">
      <c r="B153" s="6" t="s">
        <v>12</v>
      </c>
      <c r="C153" s="9">
        <f t="shared" ref="C153:M153" si="23">SUM(C146:C152)</f>
        <v>0</v>
      </c>
      <c r="D153" s="9">
        <f t="shared" si="23"/>
        <v>0</v>
      </c>
      <c r="E153" s="9">
        <f t="shared" si="23"/>
        <v>0</v>
      </c>
      <c r="F153" s="9">
        <f t="shared" si="23"/>
        <v>0</v>
      </c>
      <c r="G153" s="9">
        <f t="shared" si="23"/>
        <v>0</v>
      </c>
      <c r="H153" s="9">
        <f t="shared" si="23"/>
        <v>0</v>
      </c>
      <c r="I153" s="9">
        <f t="shared" si="23"/>
        <v>0</v>
      </c>
      <c r="J153" s="9">
        <f t="shared" si="23"/>
        <v>0</v>
      </c>
      <c r="K153" s="9">
        <f t="shared" si="23"/>
        <v>0</v>
      </c>
      <c r="L153" s="9">
        <f t="shared" si="23"/>
        <v>0</v>
      </c>
      <c r="M153" s="9">
        <f t="shared" si="23"/>
        <v>0</v>
      </c>
    </row>
    <row r="154" spans="1:13" x14ac:dyDescent="0.25">
      <c r="C154" s="8"/>
      <c r="D154" s="8"/>
      <c r="E154" s="8"/>
      <c r="F154" s="8"/>
      <c r="G154" s="8"/>
      <c r="H154" s="8"/>
      <c r="I154" s="8"/>
      <c r="J154" s="8"/>
      <c r="K154" s="8"/>
      <c r="L154" s="8"/>
      <c r="M154" s="8"/>
    </row>
    <row r="155" spans="1:13" x14ac:dyDescent="0.25">
      <c r="A155" s="17" t="s">
        <v>13</v>
      </c>
      <c r="B155" s="30" t="s">
        <v>468</v>
      </c>
      <c r="C155" s="34"/>
      <c r="D155" s="34"/>
      <c r="E155" s="34"/>
      <c r="F155" s="34"/>
      <c r="G155" s="34"/>
      <c r="H155" s="34"/>
      <c r="I155" s="34"/>
      <c r="J155" s="34"/>
      <c r="K155" s="34"/>
      <c r="L155" s="34"/>
      <c r="M155" s="8">
        <f>SUM(C155:L155)</f>
        <v>0</v>
      </c>
    </row>
    <row r="156" spans="1:13" x14ac:dyDescent="0.25">
      <c r="A156" s="17" t="s">
        <v>14</v>
      </c>
      <c r="B156" s="30" t="s">
        <v>469</v>
      </c>
      <c r="C156" s="35"/>
      <c r="D156" s="35"/>
      <c r="E156" s="35"/>
      <c r="F156" s="35"/>
      <c r="G156" s="35"/>
      <c r="H156" s="35"/>
      <c r="I156" s="35"/>
      <c r="J156" s="35"/>
      <c r="K156" s="35"/>
      <c r="L156" s="35"/>
      <c r="M156" s="9">
        <f>SUM(C156:L156)</f>
        <v>0</v>
      </c>
    </row>
    <row r="157" spans="1:13" x14ac:dyDescent="0.25">
      <c r="B157" s="6" t="s">
        <v>15</v>
      </c>
      <c r="C157" s="9">
        <f t="shared" ref="C157:M157" si="24">+C75-C142+C153+C155+C156</f>
        <v>0</v>
      </c>
      <c r="D157" s="9">
        <f>+D75-D142+D153+D155+D156</f>
        <v>0</v>
      </c>
      <c r="E157" s="9">
        <f t="shared" si="24"/>
        <v>0</v>
      </c>
      <c r="F157" s="9">
        <f t="shared" si="24"/>
        <v>0</v>
      </c>
      <c r="G157" s="9">
        <f t="shared" si="24"/>
        <v>0</v>
      </c>
      <c r="H157" s="9">
        <f t="shared" si="24"/>
        <v>0</v>
      </c>
      <c r="I157" s="9">
        <f t="shared" si="24"/>
        <v>0</v>
      </c>
      <c r="J157" s="9">
        <f t="shared" si="24"/>
        <v>0</v>
      </c>
      <c r="K157" s="9">
        <f t="shared" si="24"/>
        <v>0</v>
      </c>
      <c r="L157" s="9">
        <f t="shared" si="24"/>
        <v>0</v>
      </c>
      <c r="M157" s="16">
        <f t="shared" si="24"/>
        <v>0</v>
      </c>
    </row>
    <row r="158" spans="1:13" x14ac:dyDescent="0.25">
      <c r="C158" s="8"/>
      <c r="D158" s="8"/>
      <c r="E158" s="8"/>
      <c r="F158" s="8"/>
      <c r="G158" s="8"/>
      <c r="H158" s="8"/>
      <c r="I158" s="8"/>
      <c r="J158" s="8"/>
      <c r="K158" s="8"/>
      <c r="L158" s="8"/>
      <c r="M158" s="8"/>
    </row>
    <row r="159" spans="1:13" x14ac:dyDescent="0.25">
      <c r="B159" s="6" t="s">
        <v>1054</v>
      </c>
      <c r="C159" s="34"/>
      <c r="D159" s="34"/>
      <c r="E159" s="34"/>
      <c r="F159" s="34"/>
      <c r="G159" s="34"/>
      <c r="H159" s="34"/>
      <c r="I159" s="34"/>
      <c r="J159" s="34"/>
      <c r="K159" s="34"/>
      <c r="L159" s="34"/>
      <c r="M159" s="8">
        <f>SUM(C159:L159)</f>
        <v>0</v>
      </c>
    </row>
    <row r="160" spans="1:13" x14ac:dyDescent="0.25">
      <c r="B160" s="6" t="s">
        <v>1055</v>
      </c>
      <c r="C160" s="10"/>
      <c r="D160" s="10"/>
      <c r="E160" s="10"/>
      <c r="F160" s="10"/>
      <c r="G160" s="10"/>
      <c r="H160" s="10"/>
      <c r="I160" s="10"/>
      <c r="J160" s="10"/>
      <c r="K160" s="10"/>
      <c r="L160" s="10"/>
      <c r="M160" s="10"/>
    </row>
    <row r="161" spans="2:14" x14ac:dyDescent="0.25">
      <c r="B161" s="51"/>
      <c r="C161" s="34"/>
      <c r="D161" s="34"/>
      <c r="E161" s="34"/>
      <c r="F161" s="34"/>
      <c r="G161" s="34"/>
      <c r="H161" s="34"/>
      <c r="I161" s="34"/>
      <c r="J161" s="34"/>
      <c r="K161" s="34"/>
      <c r="L161" s="34"/>
      <c r="M161" s="8">
        <f>SUM(C161:L161)</f>
        <v>0</v>
      </c>
    </row>
    <row r="162" spans="2:14" x14ac:dyDescent="0.25">
      <c r="B162" s="51"/>
      <c r="C162" s="35"/>
      <c r="D162" s="35"/>
      <c r="E162" s="35"/>
      <c r="F162" s="35"/>
      <c r="G162" s="35"/>
      <c r="H162" s="35"/>
      <c r="I162" s="35"/>
      <c r="J162" s="35"/>
      <c r="K162" s="35"/>
      <c r="L162" s="35"/>
      <c r="M162" s="9">
        <f>SUM(C162:L162)</f>
        <v>0</v>
      </c>
    </row>
    <row r="163" spans="2:14" x14ac:dyDescent="0.25">
      <c r="B163" s="6" t="s">
        <v>1056</v>
      </c>
      <c r="C163" s="9">
        <f>+C159+C161+C162</f>
        <v>0</v>
      </c>
      <c r="D163" s="9">
        <f t="shared" ref="D163:M163" si="25">+D159+D161+D162</f>
        <v>0</v>
      </c>
      <c r="E163" s="9">
        <f t="shared" si="25"/>
        <v>0</v>
      </c>
      <c r="F163" s="9">
        <f t="shared" si="25"/>
        <v>0</v>
      </c>
      <c r="G163" s="9">
        <f t="shared" si="25"/>
        <v>0</v>
      </c>
      <c r="H163" s="9">
        <f t="shared" si="25"/>
        <v>0</v>
      </c>
      <c r="I163" s="9">
        <f t="shared" si="25"/>
        <v>0</v>
      </c>
      <c r="J163" s="9">
        <f t="shared" si="25"/>
        <v>0</v>
      </c>
      <c r="K163" s="9">
        <f t="shared" si="25"/>
        <v>0</v>
      </c>
      <c r="L163" s="9">
        <f t="shared" si="25"/>
        <v>0</v>
      </c>
      <c r="M163" s="9">
        <f t="shared" si="25"/>
        <v>0</v>
      </c>
    </row>
    <row r="164" spans="2:14" ht="15.75" thickBot="1" x14ac:dyDescent="0.3">
      <c r="B164" s="6" t="s">
        <v>16</v>
      </c>
      <c r="C164" s="12">
        <f t="shared" ref="C164:M164" si="26">+C157+C163</f>
        <v>0</v>
      </c>
      <c r="D164" s="12">
        <f t="shared" si="26"/>
        <v>0</v>
      </c>
      <c r="E164" s="12">
        <f t="shared" si="26"/>
        <v>0</v>
      </c>
      <c r="F164" s="12">
        <f t="shared" si="26"/>
        <v>0</v>
      </c>
      <c r="G164" s="12">
        <f t="shared" si="26"/>
        <v>0</v>
      </c>
      <c r="H164" s="12">
        <f t="shared" si="26"/>
        <v>0</v>
      </c>
      <c r="I164" s="12">
        <f t="shared" si="26"/>
        <v>0</v>
      </c>
      <c r="J164" s="12">
        <f t="shared" si="26"/>
        <v>0</v>
      </c>
      <c r="K164" s="12">
        <f t="shared" si="26"/>
        <v>0</v>
      </c>
      <c r="L164" s="12">
        <f t="shared" si="26"/>
        <v>0</v>
      </c>
      <c r="M164" s="12">
        <f t="shared" si="26"/>
        <v>0</v>
      </c>
    </row>
    <row r="165" spans="2:14" ht="15.75" thickTop="1" x14ac:dyDescent="0.25">
      <c r="C165" s="39" t="str">
        <f>IF(ROUND(C164,2)=ROUND('Combining-Exhibit 3'!C23,2), "Yes","No")</f>
        <v>Yes</v>
      </c>
      <c r="D165" s="39" t="str">
        <f>IF(ROUND(D164,2)=ROUND('Combining-Exhibit 3'!D23,2), "Yes","No")</f>
        <v>Yes</v>
      </c>
      <c r="E165" s="39" t="str">
        <f>IF(ROUND(E164,2)=ROUND('Combining-Exhibit 3'!E23,2), "Yes","No")</f>
        <v>Yes</v>
      </c>
      <c r="F165" s="39" t="str">
        <f>IF(ROUND(F164,2)=ROUND('Combining-Exhibit 3'!F23,2), "Yes","No")</f>
        <v>Yes</v>
      </c>
      <c r="G165" s="39" t="str">
        <f>IF(ROUND(G164,2)=ROUND('Combining-Exhibit 3'!G23,2), "Yes","No")</f>
        <v>Yes</v>
      </c>
      <c r="H165" s="39" t="str">
        <f>IF(ROUND(H164,2)=ROUND('Combining-Exhibit 3'!H23,2), "Yes","No")</f>
        <v>Yes</v>
      </c>
      <c r="I165" s="39" t="str">
        <f>IF(ROUND(I164,2)=ROUND('Combining-Exhibit 3'!I23,2), "Yes","No")</f>
        <v>Yes</v>
      </c>
      <c r="J165" s="39" t="str">
        <f>IF(ROUND(J164,2)=ROUND('Combining-Exhibit 3'!J23,2), "Yes","No")</f>
        <v>Yes</v>
      </c>
      <c r="K165" s="39" t="str">
        <f>IF(ROUND(K164,2)=ROUND('Combining-Exhibit 3'!K23,2), "Yes","No")</f>
        <v>Yes</v>
      </c>
      <c r="L165" s="39" t="str">
        <f>IF(ROUND(L164,2)=ROUND('Combining-Exhibit 3'!L23,2), "Yes","No")</f>
        <v>Yes</v>
      </c>
      <c r="M165" s="39" t="str">
        <f>IF(ROUND(M164,2)=ROUND('Combining-Exhibit 3'!M23,2), "Yes","No")</f>
        <v>Yes</v>
      </c>
      <c r="N165" s="56"/>
    </row>
    <row r="166" spans="2:14" x14ac:dyDescent="0.25">
      <c r="C166" s="8"/>
      <c r="D166" s="8"/>
      <c r="E166" s="8"/>
      <c r="F166" s="8"/>
      <c r="G166" s="8"/>
      <c r="H166" s="8"/>
      <c r="I166" s="8"/>
      <c r="J166" s="8"/>
      <c r="K166" s="8"/>
      <c r="L166" s="8"/>
      <c r="M166" s="8"/>
    </row>
  </sheetData>
  <sheetProtection algorithmName="SHA-512" hashValue="E8R88Uuhvfc2jXcWYyCN+CwMM7ecIxYvQxcSYGUMEqC53b2XHhdSJo9UuAF9nKS4r+k00cGvXJ7X/CLXW3saJg==" saltValue="P483h5e/Qbn2T4T1jk6UXA==" spinCount="100000" sheet="1" objects="1" scenarios="1" formatCells="0" formatColumns="0" formatRows="0" selectLockedCells="1"/>
  <mergeCells count="4">
    <mergeCell ref="B1:M1"/>
    <mergeCell ref="B2:M2"/>
    <mergeCell ref="B3:M3"/>
    <mergeCell ref="B4:M4"/>
  </mergeCells>
  <pageMargins left="0.7" right="0.7" top="0.75" bottom="0.75" header="0.3" footer="0.3"/>
  <pageSetup scale="45" fitToHeight="10"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26"/>
  <sheetViews>
    <sheetView zoomScaleNormal="100" workbookViewId="0">
      <selection activeCell="D7" sqref="D7"/>
    </sheetView>
  </sheetViews>
  <sheetFormatPr defaultRowHeight="15" x14ac:dyDescent="0.25"/>
  <cols>
    <col min="1" max="1" width="6.7109375" style="1" bestFit="1" customWidth="1"/>
    <col min="2" max="2" width="38" customWidth="1"/>
    <col min="3" max="10" width="19" customWidth="1"/>
  </cols>
  <sheetData>
    <row r="1" spans="1:10" x14ac:dyDescent="0.25">
      <c r="A1" s="5"/>
      <c r="B1" s="285" t="str">
        <f>CONCATENATE("MUNICIPALITY OF"," ",'Start Here'!B2)</f>
        <v>MUNICIPALITY OF ABERDEEN</v>
      </c>
      <c r="C1" s="285"/>
      <c r="D1" s="285"/>
      <c r="E1" s="285"/>
      <c r="F1" s="285"/>
      <c r="G1" s="285"/>
      <c r="H1" s="285"/>
      <c r="I1" s="285"/>
      <c r="J1" s="285"/>
    </row>
    <row r="2" spans="1:10" x14ac:dyDescent="0.25">
      <c r="A2" s="5"/>
      <c r="B2" s="286" t="s">
        <v>354</v>
      </c>
      <c r="C2" s="286"/>
      <c r="D2" s="286"/>
      <c r="E2" s="286"/>
      <c r="F2" s="286"/>
      <c r="G2" s="286"/>
      <c r="H2" s="286"/>
      <c r="I2" s="286"/>
      <c r="J2" s="286"/>
    </row>
    <row r="3" spans="1:10" x14ac:dyDescent="0.25">
      <c r="A3" s="5"/>
      <c r="B3" s="286" t="s">
        <v>24</v>
      </c>
      <c r="C3" s="286"/>
      <c r="D3" s="286"/>
      <c r="E3" s="286"/>
      <c r="F3" s="286"/>
      <c r="G3" s="286"/>
      <c r="H3" s="286"/>
      <c r="I3" s="286"/>
      <c r="J3" s="286"/>
    </row>
    <row r="4" spans="1:10" x14ac:dyDescent="0.25">
      <c r="A4" s="5"/>
      <c r="B4" s="287">
        <f>'Start Here'!B5</f>
        <v>45657</v>
      </c>
      <c r="C4" s="287"/>
      <c r="D4" s="287"/>
      <c r="E4" s="287"/>
      <c r="F4" s="287"/>
      <c r="G4" s="287"/>
      <c r="H4" s="287"/>
      <c r="I4" s="287"/>
      <c r="J4" s="287"/>
    </row>
    <row r="5" spans="1:10" x14ac:dyDescent="0.25">
      <c r="A5" s="5"/>
      <c r="B5" s="31"/>
      <c r="C5" s="31"/>
      <c r="D5" s="31"/>
      <c r="E5" s="210"/>
      <c r="F5" s="210"/>
      <c r="G5" s="31"/>
      <c r="H5" s="31"/>
      <c r="I5" s="31"/>
      <c r="J5" s="31"/>
    </row>
    <row r="6" spans="1:10" x14ac:dyDescent="0.25">
      <c r="A6" s="5"/>
      <c r="B6" s="4"/>
      <c r="C6" s="4"/>
      <c r="D6" s="4"/>
      <c r="E6" s="212"/>
      <c r="F6" s="212"/>
      <c r="G6" s="4"/>
      <c r="H6" s="4"/>
      <c r="I6" s="27" t="s">
        <v>3</v>
      </c>
      <c r="J6" s="27" t="s">
        <v>2</v>
      </c>
    </row>
    <row r="7" spans="1:10" x14ac:dyDescent="0.25">
      <c r="A7" s="5"/>
      <c r="B7" s="4"/>
      <c r="C7" s="27" t="s">
        <v>25</v>
      </c>
      <c r="D7" s="178"/>
      <c r="E7" s="178"/>
      <c r="F7" s="178"/>
      <c r="G7" s="178"/>
      <c r="H7" s="178"/>
      <c r="I7" s="27" t="s">
        <v>4</v>
      </c>
      <c r="J7" s="27" t="s">
        <v>4</v>
      </c>
    </row>
    <row r="8" spans="1:10" x14ac:dyDescent="0.25">
      <c r="A8" s="5"/>
      <c r="B8" s="4"/>
      <c r="C8" s="99" t="s">
        <v>5</v>
      </c>
      <c r="D8" s="29" t="s">
        <v>5</v>
      </c>
      <c r="E8" s="209" t="s">
        <v>5</v>
      </c>
      <c r="F8" s="209" t="s">
        <v>5</v>
      </c>
      <c r="G8" s="29" t="s">
        <v>5</v>
      </c>
      <c r="H8" s="29" t="s">
        <v>5</v>
      </c>
      <c r="I8" s="29" t="s">
        <v>6</v>
      </c>
      <c r="J8" s="29" t="s">
        <v>6</v>
      </c>
    </row>
    <row r="9" spans="1:10" x14ac:dyDescent="0.25">
      <c r="A9" s="5"/>
      <c r="B9" s="4" t="s">
        <v>20</v>
      </c>
      <c r="C9" s="6"/>
      <c r="D9" s="6"/>
      <c r="E9" s="6"/>
      <c r="F9" s="6"/>
      <c r="G9" s="6"/>
      <c r="H9" s="6"/>
      <c r="I9" s="6"/>
      <c r="J9" s="6"/>
    </row>
    <row r="10" spans="1:10" x14ac:dyDescent="0.25">
      <c r="A10" s="5">
        <v>101</v>
      </c>
      <c r="B10" s="32" t="s">
        <v>355</v>
      </c>
      <c r="C10" s="34"/>
      <c r="D10" s="34"/>
      <c r="E10" s="34"/>
      <c r="F10" s="34"/>
      <c r="G10" s="34"/>
      <c r="H10" s="34"/>
      <c r="I10" s="8">
        <f>'Combining-Exhibit 3'!M10</f>
        <v>0</v>
      </c>
      <c r="J10" s="8">
        <f>SUM(C10:I10)</f>
        <v>0</v>
      </c>
    </row>
    <row r="11" spans="1:10" x14ac:dyDescent="0.25">
      <c r="A11" s="5">
        <v>106</v>
      </c>
      <c r="B11" s="32" t="s">
        <v>344</v>
      </c>
      <c r="C11" s="34"/>
      <c r="D11" s="34"/>
      <c r="E11" s="34"/>
      <c r="F11" s="34"/>
      <c r="G11" s="34"/>
      <c r="H11" s="34"/>
      <c r="I11" s="8">
        <f>'Combining-Exhibit 3'!M11</f>
        <v>0</v>
      </c>
      <c r="J11" s="8">
        <f>SUM(C11:I11)</f>
        <v>0</v>
      </c>
    </row>
    <row r="12" spans="1:10" x14ac:dyDescent="0.25">
      <c r="A12" s="5">
        <v>151</v>
      </c>
      <c r="B12" s="32" t="s">
        <v>345</v>
      </c>
      <c r="C12" s="34"/>
      <c r="D12" s="34"/>
      <c r="E12" s="34"/>
      <c r="F12" s="34"/>
      <c r="G12" s="34"/>
      <c r="H12" s="34"/>
      <c r="I12" s="8">
        <f>'Combining-Exhibit 3'!M12</f>
        <v>0</v>
      </c>
      <c r="J12" s="8">
        <f>SUM(C12:I12)</f>
        <v>0</v>
      </c>
    </row>
    <row r="13" spans="1:10" x14ac:dyDescent="0.25">
      <c r="A13" s="5">
        <v>107.1</v>
      </c>
      <c r="B13" s="32" t="s">
        <v>346</v>
      </c>
      <c r="C13" s="34"/>
      <c r="D13" s="34"/>
      <c r="E13" s="34"/>
      <c r="F13" s="34"/>
      <c r="G13" s="34"/>
      <c r="H13" s="34"/>
      <c r="I13" s="8">
        <f>'Combining-Exhibit 3'!M13</f>
        <v>0</v>
      </c>
      <c r="J13" s="8">
        <f>SUM(C13:I13)</f>
        <v>0</v>
      </c>
    </row>
    <row r="14" spans="1:10" x14ac:dyDescent="0.25">
      <c r="A14" s="5">
        <v>107.2</v>
      </c>
      <c r="B14" s="32" t="s">
        <v>347</v>
      </c>
      <c r="C14" s="35"/>
      <c r="D14" s="35"/>
      <c r="E14" s="35"/>
      <c r="F14" s="35"/>
      <c r="G14" s="35"/>
      <c r="H14" s="35"/>
      <c r="I14" s="9">
        <f>'Combining-Exhibit 3'!M14</f>
        <v>0</v>
      </c>
      <c r="J14" s="9">
        <f>SUM(C14:I14)</f>
        <v>0</v>
      </c>
    </row>
    <row r="15" spans="1:10" ht="15.75" thickBot="1" x14ac:dyDescent="0.3">
      <c r="A15" s="5"/>
      <c r="B15" s="6" t="s">
        <v>21</v>
      </c>
      <c r="C15" s="11">
        <f t="shared" ref="C15:J15" si="0">SUM(C10:C14)</f>
        <v>0</v>
      </c>
      <c r="D15" s="11">
        <f t="shared" si="0"/>
        <v>0</v>
      </c>
      <c r="E15" s="11">
        <f t="shared" si="0"/>
        <v>0</v>
      </c>
      <c r="F15" s="11">
        <f t="shared" si="0"/>
        <v>0</v>
      </c>
      <c r="G15" s="11">
        <f t="shared" si="0"/>
        <v>0</v>
      </c>
      <c r="H15" s="11">
        <f t="shared" si="0"/>
        <v>0</v>
      </c>
      <c r="I15" s="11">
        <f t="shared" si="0"/>
        <v>0</v>
      </c>
      <c r="J15" s="11">
        <f t="shared" si="0"/>
        <v>0</v>
      </c>
    </row>
    <row r="16" spans="1:10" ht="15.75" thickTop="1" x14ac:dyDescent="0.25">
      <c r="A16" s="5"/>
      <c r="B16" s="6"/>
      <c r="C16" s="10"/>
      <c r="D16" s="10"/>
      <c r="E16" s="10"/>
      <c r="F16" s="10"/>
      <c r="G16" s="10"/>
      <c r="H16" s="10"/>
      <c r="I16" s="10"/>
      <c r="J16" s="10"/>
    </row>
    <row r="17" spans="1:10" x14ac:dyDescent="0.25">
      <c r="A17" s="5"/>
      <c r="B17" s="4" t="s">
        <v>353</v>
      </c>
      <c r="C17" s="10"/>
      <c r="D17" s="10"/>
      <c r="E17" s="10"/>
      <c r="F17" s="10"/>
      <c r="G17" s="10"/>
      <c r="H17" s="10"/>
      <c r="I17" s="10"/>
      <c r="J17" s="10"/>
    </row>
    <row r="18" spans="1:10" x14ac:dyDescent="0.25">
      <c r="A18" s="5">
        <v>263</v>
      </c>
      <c r="B18" s="32" t="s">
        <v>348</v>
      </c>
      <c r="C18" s="34"/>
      <c r="D18" s="34"/>
      <c r="E18" s="34"/>
      <c r="F18" s="34"/>
      <c r="G18" s="34"/>
      <c r="H18" s="34"/>
      <c r="I18" s="8">
        <f>'Combining-Exhibit 3'!M18</f>
        <v>0</v>
      </c>
      <c r="J18" s="8">
        <f>SUM(C18:I18)</f>
        <v>0</v>
      </c>
    </row>
    <row r="19" spans="1:10" x14ac:dyDescent="0.25">
      <c r="A19" s="5">
        <v>264</v>
      </c>
      <c r="B19" s="32" t="s">
        <v>349</v>
      </c>
      <c r="C19" s="34"/>
      <c r="D19" s="34"/>
      <c r="E19" s="34"/>
      <c r="F19" s="34"/>
      <c r="G19" s="34"/>
      <c r="H19" s="34"/>
      <c r="I19" s="8">
        <f>'Combining-Exhibit 3'!M19</f>
        <v>0</v>
      </c>
      <c r="J19" s="8">
        <f>SUM(C19:I19)</f>
        <v>0</v>
      </c>
    </row>
    <row r="20" spans="1:10" x14ac:dyDescent="0.25">
      <c r="A20" s="5">
        <v>265</v>
      </c>
      <c r="B20" s="32" t="s">
        <v>350</v>
      </c>
      <c r="C20" s="34"/>
      <c r="D20" s="34"/>
      <c r="E20" s="34"/>
      <c r="F20" s="34"/>
      <c r="G20" s="34"/>
      <c r="H20" s="34"/>
      <c r="I20" s="8">
        <f>'Combining-Exhibit 3'!M20</f>
        <v>0</v>
      </c>
      <c r="J20" s="8">
        <f>SUM(C20:I20)</f>
        <v>0</v>
      </c>
    </row>
    <row r="21" spans="1:10" x14ac:dyDescent="0.25">
      <c r="A21" s="5">
        <v>266</v>
      </c>
      <c r="B21" s="32" t="s">
        <v>351</v>
      </c>
      <c r="C21" s="34"/>
      <c r="D21" s="34"/>
      <c r="E21" s="34"/>
      <c r="F21" s="34"/>
      <c r="G21" s="34"/>
      <c r="H21" s="34"/>
      <c r="I21" s="8">
        <f>'Combining-Exhibit 3'!M21</f>
        <v>0</v>
      </c>
      <c r="J21" s="8">
        <f>SUM(C21:I21)</f>
        <v>0</v>
      </c>
    </row>
    <row r="22" spans="1:10" x14ac:dyDescent="0.25">
      <c r="A22" s="5">
        <v>267</v>
      </c>
      <c r="B22" s="32" t="s">
        <v>352</v>
      </c>
      <c r="C22" s="35"/>
      <c r="D22" s="35"/>
      <c r="E22" s="35"/>
      <c r="F22" s="35"/>
      <c r="G22" s="35"/>
      <c r="H22" s="35"/>
      <c r="I22" s="9">
        <f>'Combining-Exhibit 3'!M22</f>
        <v>0</v>
      </c>
      <c r="J22" s="9">
        <f>SUM(C22:I22)</f>
        <v>0</v>
      </c>
    </row>
    <row r="23" spans="1:10" ht="15.75" thickBot="1" x14ac:dyDescent="0.3">
      <c r="A23" s="5"/>
      <c r="B23" s="6" t="s">
        <v>23</v>
      </c>
      <c r="C23" s="12">
        <f t="shared" ref="C23:J23" si="1">+SUM(C18:C22)</f>
        <v>0</v>
      </c>
      <c r="D23" s="12">
        <f t="shared" si="1"/>
        <v>0</v>
      </c>
      <c r="E23" s="12">
        <f t="shared" si="1"/>
        <v>0</v>
      </c>
      <c r="F23" s="12">
        <f t="shared" si="1"/>
        <v>0</v>
      </c>
      <c r="G23" s="12">
        <f t="shared" si="1"/>
        <v>0</v>
      </c>
      <c r="H23" s="12">
        <f t="shared" si="1"/>
        <v>0</v>
      </c>
      <c r="I23" s="12">
        <f t="shared" si="1"/>
        <v>0</v>
      </c>
      <c r="J23" s="12">
        <f t="shared" si="1"/>
        <v>0</v>
      </c>
    </row>
    <row r="24" spans="1:10" ht="15.75" thickTop="1" x14ac:dyDescent="0.25">
      <c r="A24" s="5"/>
      <c r="B24" s="6"/>
      <c r="C24" s="10"/>
      <c r="D24" s="10"/>
      <c r="E24" s="10"/>
      <c r="F24" s="10"/>
      <c r="G24" s="10"/>
      <c r="H24" s="10"/>
      <c r="I24" s="10"/>
      <c r="J24" s="10"/>
    </row>
    <row r="25" spans="1:10" x14ac:dyDescent="0.25">
      <c r="A25" s="5"/>
      <c r="B25" s="6"/>
      <c r="C25" s="6"/>
      <c r="D25" s="6"/>
      <c r="E25" s="6"/>
      <c r="F25" s="6"/>
      <c r="G25" s="6"/>
      <c r="H25" s="6"/>
      <c r="I25" s="6"/>
      <c r="J25" s="6"/>
    </row>
    <row r="26" spans="1:10" x14ac:dyDescent="0.25">
      <c r="A26" s="5"/>
      <c r="B26" s="6" t="s">
        <v>26</v>
      </c>
      <c r="C26" s="6"/>
      <c r="D26" s="6"/>
      <c r="E26" s="6"/>
      <c r="F26" s="6"/>
      <c r="G26" s="6"/>
      <c r="H26" s="6"/>
      <c r="I26" s="6"/>
      <c r="J26" s="6"/>
    </row>
  </sheetData>
  <sheetProtection algorithmName="SHA-512" hashValue="jANMvOq/A8dQBj1jjT4uQxy5Q3YA8uu3kSl2+rC3KGXHx9Dn4/EGxQ5rh2ab9Q2sJvILLi3mUnOVpXUcpJXLtQ==" saltValue="qZdUsmL1h/znwWD4MeTJ4A==" spinCount="100000" sheet="1" objects="1" scenarios="1" formatCells="0" formatColumns="0" formatRows="0" selectLockedCells="1"/>
  <mergeCells count="4">
    <mergeCell ref="B1:J1"/>
    <mergeCell ref="B2:J2"/>
    <mergeCell ref="B3:J3"/>
    <mergeCell ref="B4:J4"/>
  </mergeCells>
  <pageMargins left="0.7" right="0.7" top="0.75" bottom="0.75" header="0.3" footer="0.3"/>
  <pageSetup scale="62" orientation="landscape" r:id="rId1"/>
  <headerFooter>
    <oddHeader>&amp;RExhibit 3</odd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168"/>
  <sheetViews>
    <sheetView zoomScaleNormal="100" workbookViewId="0">
      <pane ySplit="8" topLeftCell="A9" activePane="bottomLeft" state="frozen"/>
      <selection pane="bottomLeft" activeCell="C13" sqref="C13"/>
    </sheetView>
  </sheetViews>
  <sheetFormatPr defaultColWidth="9.140625" defaultRowHeight="15" x14ac:dyDescent="0.25"/>
  <cols>
    <col min="1" max="1" width="11.42578125" style="5" bestFit="1" customWidth="1"/>
    <col min="2" max="2" width="47.85546875" style="6" customWidth="1"/>
    <col min="3" max="6" width="19" style="6" customWidth="1"/>
    <col min="7" max="8" width="17.85546875" style="6" customWidth="1"/>
    <col min="9" max="10" width="19" style="6" customWidth="1"/>
    <col min="11" max="16384" width="9.140625" style="6"/>
  </cols>
  <sheetData>
    <row r="1" spans="1:12" x14ac:dyDescent="0.25">
      <c r="B1" s="285" t="str">
        <f>CONCATENATE("MUNICIPALITY OF"," ",'Start Here'!B2)</f>
        <v>MUNICIPALITY OF ABERDEEN</v>
      </c>
      <c r="C1" s="285"/>
      <c r="D1" s="285"/>
      <c r="E1" s="285"/>
      <c r="F1" s="285"/>
      <c r="G1" s="285"/>
      <c r="H1" s="285"/>
      <c r="I1" s="285"/>
      <c r="J1" s="285"/>
    </row>
    <row r="2" spans="1:12" x14ac:dyDescent="0.25">
      <c r="B2" s="286" t="s">
        <v>356</v>
      </c>
      <c r="C2" s="286"/>
      <c r="D2" s="286"/>
      <c r="E2" s="286"/>
      <c r="F2" s="286"/>
      <c r="G2" s="286"/>
      <c r="H2" s="286"/>
      <c r="I2" s="286"/>
      <c r="J2" s="286"/>
    </row>
    <row r="3" spans="1:12" x14ac:dyDescent="0.25">
      <c r="B3" s="286" t="s">
        <v>24</v>
      </c>
      <c r="C3" s="286"/>
      <c r="D3" s="286"/>
      <c r="E3" s="286"/>
      <c r="F3" s="286"/>
      <c r="G3" s="286"/>
      <c r="H3" s="286"/>
      <c r="I3" s="286"/>
      <c r="J3" s="286"/>
    </row>
    <row r="4" spans="1:12" x14ac:dyDescent="0.25">
      <c r="B4" s="290" t="str">
        <f>CONCATENATE("For the Year Ended"," ",TEXT('Start Here'!B5,"mmmm d, yyyy"))</f>
        <v>For the Year Ended December 31, 2024</v>
      </c>
      <c r="C4" s="290"/>
      <c r="D4" s="290"/>
      <c r="E4" s="290"/>
      <c r="F4" s="290"/>
      <c r="G4" s="290"/>
      <c r="H4" s="290"/>
      <c r="I4" s="290"/>
      <c r="J4" s="290"/>
    </row>
    <row r="5" spans="1:12" x14ac:dyDescent="0.25">
      <c r="B5" s="27"/>
      <c r="C5" s="27"/>
      <c r="D5" s="27"/>
      <c r="E5" s="207"/>
      <c r="F5" s="207"/>
      <c r="G5" s="27"/>
      <c r="H5" s="27"/>
      <c r="I5" s="27"/>
      <c r="J5" s="27"/>
    </row>
    <row r="6" spans="1:12" x14ac:dyDescent="0.25">
      <c r="B6" s="4"/>
      <c r="C6" s="27"/>
      <c r="D6" s="27"/>
      <c r="E6" s="207"/>
      <c r="F6" s="207"/>
      <c r="G6" s="27"/>
      <c r="H6" s="27"/>
      <c r="I6" s="27" t="s">
        <v>3</v>
      </c>
      <c r="J6" s="27" t="s">
        <v>2</v>
      </c>
    </row>
    <row r="7" spans="1:12" x14ac:dyDescent="0.25">
      <c r="B7" s="4"/>
      <c r="C7" s="27" t="s">
        <v>25</v>
      </c>
      <c r="D7" s="179" t="str">
        <f>IF(ISBLANK('Exhibit 3'!D7),"",'Exhibit 3'!D7)</f>
        <v/>
      </c>
      <c r="E7" s="179" t="str">
        <f>IF(ISBLANK('Exhibit 3'!E7),"",'Exhibit 3'!E7)</f>
        <v/>
      </c>
      <c r="F7" s="179" t="str">
        <f>IF(ISBLANK('Exhibit 3'!F7),"",'Exhibit 3'!F7)</f>
        <v/>
      </c>
      <c r="G7" s="179" t="str">
        <f>IF(ISBLANK('Exhibit 3'!G7),"",'Exhibit 3'!G7)</f>
        <v/>
      </c>
      <c r="H7" s="179" t="str">
        <f>IF(ISBLANK('Exhibit 3'!H7),"",'Exhibit 3'!H7)</f>
        <v/>
      </c>
      <c r="I7" s="27" t="s">
        <v>4</v>
      </c>
      <c r="J7" s="27" t="s">
        <v>4</v>
      </c>
    </row>
    <row r="8" spans="1:12" x14ac:dyDescent="0.25">
      <c r="B8" s="4"/>
      <c r="C8" s="29" t="s">
        <v>5</v>
      </c>
      <c r="D8" s="29" t="s">
        <v>5</v>
      </c>
      <c r="E8" s="209" t="s">
        <v>5</v>
      </c>
      <c r="F8" s="209" t="s">
        <v>5</v>
      </c>
      <c r="G8" s="29" t="s">
        <v>5</v>
      </c>
      <c r="H8" s="29" t="s">
        <v>5</v>
      </c>
      <c r="I8" s="29" t="s">
        <v>6</v>
      </c>
      <c r="J8" s="29" t="s">
        <v>6</v>
      </c>
      <c r="L8" s="10"/>
    </row>
    <row r="9" spans="1:12" x14ac:dyDescent="0.25">
      <c r="B9" s="4" t="s">
        <v>7</v>
      </c>
    </row>
    <row r="10" spans="1:12" x14ac:dyDescent="0.25">
      <c r="A10" s="5">
        <v>310</v>
      </c>
      <c r="B10" s="4" t="s">
        <v>358</v>
      </c>
    </row>
    <row r="11" spans="1:12" x14ac:dyDescent="0.25">
      <c r="A11" s="5">
        <v>311</v>
      </c>
      <c r="B11" s="30" t="s">
        <v>359</v>
      </c>
      <c r="C11" s="34"/>
      <c r="D11" s="34"/>
      <c r="E11" s="34"/>
      <c r="F11" s="34"/>
      <c r="G11" s="34"/>
      <c r="H11" s="34"/>
      <c r="I11" s="8">
        <f>'Combining-Exhibit 4'!M11</f>
        <v>0</v>
      </c>
      <c r="J11" s="8">
        <f t="shared" ref="J11:J18" si="0">SUM(C11:I11)</f>
        <v>0</v>
      </c>
    </row>
    <row r="12" spans="1:12" x14ac:dyDescent="0.25">
      <c r="A12" s="5">
        <v>312</v>
      </c>
      <c r="B12" s="30" t="s">
        <v>360</v>
      </c>
      <c r="C12" s="34"/>
      <c r="D12" s="34"/>
      <c r="E12" s="34"/>
      <c r="F12" s="34"/>
      <c r="G12" s="34"/>
      <c r="H12" s="34"/>
      <c r="I12" s="8">
        <f>'Combining-Exhibit 4'!M12</f>
        <v>0</v>
      </c>
      <c r="J12" s="8">
        <f t="shared" si="0"/>
        <v>0</v>
      </c>
    </row>
    <row r="13" spans="1:12" x14ac:dyDescent="0.25">
      <c r="A13" s="5">
        <v>313</v>
      </c>
      <c r="B13" s="30" t="s">
        <v>361</v>
      </c>
      <c r="C13" s="34"/>
      <c r="D13" s="34"/>
      <c r="E13" s="34"/>
      <c r="F13" s="34"/>
      <c r="G13" s="34"/>
      <c r="H13" s="34"/>
      <c r="I13" s="8">
        <f>'Combining-Exhibit 4'!M13</f>
        <v>0</v>
      </c>
      <c r="J13" s="8">
        <f t="shared" si="0"/>
        <v>0</v>
      </c>
    </row>
    <row r="14" spans="1:12" x14ac:dyDescent="0.25">
      <c r="A14" s="5">
        <v>314</v>
      </c>
      <c r="B14" s="30" t="s">
        <v>362</v>
      </c>
      <c r="C14" s="34"/>
      <c r="D14" s="34"/>
      <c r="E14" s="34"/>
      <c r="F14" s="34"/>
      <c r="G14" s="34"/>
      <c r="H14" s="34"/>
      <c r="I14" s="8">
        <f>'Combining-Exhibit 4'!M14</f>
        <v>0</v>
      </c>
      <c r="J14" s="8">
        <f t="shared" si="0"/>
        <v>0</v>
      </c>
    </row>
    <row r="15" spans="1:12" x14ac:dyDescent="0.25">
      <c r="A15" s="5">
        <v>315</v>
      </c>
      <c r="B15" s="30" t="s">
        <v>363</v>
      </c>
      <c r="C15" s="34"/>
      <c r="D15" s="34"/>
      <c r="E15" s="34"/>
      <c r="F15" s="34"/>
      <c r="G15" s="34"/>
      <c r="H15" s="34"/>
      <c r="I15" s="8">
        <f>'Combining-Exhibit 4'!M15</f>
        <v>0</v>
      </c>
      <c r="J15" s="8">
        <f t="shared" si="0"/>
        <v>0</v>
      </c>
    </row>
    <row r="16" spans="1:12" x14ac:dyDescent="0.25">
      <c r="A16" s="5">
        <v>317</v>
      </c>
      <c r="B16" s="30" t="s">
        <v>364</v>
      </c>
      <c r="C16" s="34"/>
      <c r="D16" s="34"/>
      <c r="E16" s="34"/>
      <c r="F16" s="34"/>
      <c r="G16" s="34"/>
      <c r="H16" s="34"/>
      <c r="I16" s="8">
        <f>'Combining-Exhibit 4'!M16</f>
        <v>0</v>
      </c>
      <c r="J16" s="8">
        <f t="shared" si="0"/>
        <v>0</v>
      </c>
    </row>
    <row r="17" spans="1:10" x14ac:dyDescent="0.25">
      <c r="A17" s="5">
        <v>318</v>
      </c>
      <c r="B17" s="30" t="s">
        <v>365</v>
      </c>
      <c r="C17" s="34"/>
      <c r="D17" s="34"/>
      <c r="E17" s="34"/>
      <c r="F17" s="34"/>
      <c r="G17" s="34"/>
      <c r="H17" s="34"/>
      <c r="I17" s="8">
        <f>'Combining-Exhibit 4'!M17</f>
        <v>0</v>
      </c>
      <c r="J17" s="8">
        <f t="shared" si="0"/>
        <v>0</v>
      </c>
    </row>
    <row r="18" spans="1:10" x14ac:dyDescent="0.25">
      <c r="A18" s="5">
        <v>319</v>
      </c>
      <c r="B18" s="30" t="s">
        <v>366</v>
      </c>
      <c r="C18" s="35"/>
      <c r="D18" s="35"/>
      <c r="E18" s="35"/>
      <c r="F18" s="35"/>
      <c r="G18" s="35"/>
      <c r="H18" s="35"/>
      <c r="I18" s="8">
        <f>'Combining-Exhibit 4'!M18</f>
        <v>0</v>
      </c>
      <c r="J18" s="8">
        <f t="shared" si="0"/>
        <v>0</v>
      </c>
    </row>
    <row r="19" spans="1:10" x14ac:dyDescent="0.25">
      <c r="B19" s="6" t="s">
        <v>367</v>
      </c>
      <c r="C19" s="9">
        <f t="shared" ref="C19:J19" si="1">SUM(C11:C18)</f>
        <v>0</v>
      </c>
      <c r="D19" s="9">
        <f t="shared" si="1"/>
        <v>0</v>
      </c>
      <c r="E19" s="9">
        <f t="shared" si="1"/>
        <v>0</v>
      </c>
      <c r="F19" s="9">
        <f t="shared" si="1"/>
        <v>0</v>
      </c>
      <c r="G19" s="9">
        <f t="shared" si="1"/>
        <v>0</v>
      </c>
      <c r="H19" s="9">
        <f t="shared" si="1"/>
        <v>0</v>
      </c>
      <c r="I19" s="16">
        <f t="shared" si="1"/>
        <v>0</v>
      </c>
      <c r="J19" s="16">
        <f t="shared" si="1"/>
        <v>0</v>
      </c>
    </row>
    <row r="20" spans="1:10" x14ac:dyDescent="0.25">
      <c r="C20" s="10"/>
      <c r="D20" s="10"/>
      <c r="E20" s="10"/>
      <c r="F20" s="10"/>
      <c r="G20" s="10"/>
      <c r="H20" s="10"/>
      <c r="I20" s="10"/>
      <c r="J20" s="10"/>
    </row>
    <row r="21" spans="1:10" x14ac:dyDescent="0.25">
      <c r="A21" s="5">
        <v>320</v>
      </c>
      <c r="B21" s="4" t="s">
        <v>368</v>
      </c>
      <c r="C21" s="49"/>
      <c r="D21" s="49"/>
      <c r="E21" s="49"/>
      <c r="F21" s="49"/>
      <c r="G21" s="49"/>
      <c r="H21" s="49"/>
      <c r="I21" s="8">
        <f>'Combining-Exhibit 4'!M21</f>
        <v>0</v>
      </c>
      <c r="J21" s="8">
        <f>SUM(C21:I21)</f>
        <v>0</v>
      </c>
    </row>
    <row r="22" spans="1:10" x14ac:dyDescent="0.25">
      <c r="I22" s="8"/>
      <c r="J22" s="8"/>
    </row>
    <row r="23" spans="1:10" x14ac:dyDescent="0.25">
      <c r="A23" s="5">
        <v>330</v>
      </c>
      <c r="B23" s="4" t="s">
        <v>369</v>
      </c>
      <c r="C23" s="10"/>
      <c r="D23" s="10"/>
      <c r="E23" s="10"/>
      <c r="F23" s="10"/>
      <c r="G23" s="10"/>
      <c r="H23" s="10"/>
      <c r="I23" s="10"/>
      <c r="J23" s="10"/>
    </row>
    <row r="24" spans="1:10" x14ac:dyDescent="0.25">
      <c r="A24" s="5">
        <v>331</v>
      </c>
      <c r="B24" s="30" t="s">
        <v>370</v>
      </c>
      <c r="C24" s="34"/>
      <c r="D24" s="34"/>
      <c r="E24" s="34"/>
      <c r="F24" s="34"/>
      <c r="G24" s="34"/>
      <c r="H24" s="34"/>
      <c r="I24" s="8">
        <f>'Combining-Exhibit 4'!M24</f>
        <v>0</v>
      </c>
      <c r="J24" s="8">
        <f>SUM(C24:I24)</f>
        <v>0</v>
      </c>
    </row>
    <row r="25" spans="1:10" x14ac:dyDescent="0.25">
      <c r="A25" s="5">
        <v>332</v>
      </c>
      <c r="B25" s="30" t="s">
        <v>371</v>
      </c>
      <c r="C25" s="34"/>
      <c r="D25" s="34"/>
      <c r="E25" s="34"/>
      <c r="F25" s="34"/>
      <c r="G25" s="34"/>
      <c r="H25" s="34"/>
      <c r="I25" s="8">
        <f>'Combining-Exhibit 4'!M25</f>
        <v>0</v>
      </c>
      <c r="J25" s="8">
        <f>SUM(C25:I25)</f>
        <v>0</v>
      </c>
    </row>
    <row r="26" spans="1:10" x14ac:dyDescent="0.25">
      <c r="A26" s="5">
        <v>333</v>
      </c>
      <c r="B26" s="30" t="s">
        <v>372</v>
      </c>
      <c r="C26" s="34"/>
      <c r="D26" s="34"/>
      <c r="E26" s="34"/>
      <c r="F26" s="34"/>
      <c r="G26" s="34"/>
      <c r="H26" s="34"/>
      <c r="I26" s="8">
        <f>'Combining-Exhibit 4'!M26</f>
        <v>0</v>
      </c>
      <c r="J26" s="8">
        <f>SUM(C26:I26)</f>
        <v>0</v>
      </c>
    </row>
    <row r="27" spans="1:10" x14ac:dyDescent="0.25">
      <c r="A27" s="5">
        <v>334</v>
      </c>
      <c r="B27" s="30" t="s">
        <v>373</v>
      </c>
      <c r="C27" s="34"/>
      <c r="D27" s="34"/>
      <c r="E27" s="34"/>
      <c r="F27" s="34"/>
      <c r="G27" s="34"/>
      <c r="H27" s="34"/>
      <c r="I27" s="8">
        <f>'Combining-Exhibit 4'!M27</f>
        <v>0</v>
      </c>
      <c r="J27" s="8">
        <f>SUM(C27:I27)</f>
        <v>0</v>
      </c>
    </row>
    <row r="28" spans="1:10" x14ac:dyDescent="0.25">
      <c r="A28" s="5">
        <v>335</v>
      </c>
      <c r="B28" s="30" t="s">
        <v>374</v>
      </c>
      <c r="C28" s="8"/>
      <c r="D28" s="8"/>
      <c r="E28" s="8"/>
      <c r="F28" s="8"/>
      <c r="G28" s="8"/>
      <c r="H28" s="8"/>
      <c r="I28" s="8"/>
      <c r="J28" s="8"/>
    </row>
    <row r="29" spans="1:10" x14ac:dyDescent="0.25">
      <c r="A29" s="5">
        <v>335.01</v>
      </c>
      <c r="B29" s="36" t="s">
        <v>375</v>
      </c>
      <c r="C29" s="44"/>
      <c r="D29" s="44"/>
      <c r="E29" s="44"/>
      <c r="F29" s="44"/>
      <c r="G29" s="44"/>
      <c r="H29" s="44"/>
      <c r="I29" s="8">
        <f>'Combining-Exhibit 4'!M29</f>
        <v>0</v>
      </c>
      <c r="J29" s="8">
        <f t="shared" ref="J29:J37" si="2">SUM(C29:I29)</f>
        <v>0</v>
      </c>
    </row>
    <row r="30" spans="1:10" x14ac:dyDescent="0.25">
      <c r="A30" s="5">
        <v>335.02</v>
      </c>
      <c r="B30" s="36" t="s">
        <v>376</v>
      </c>
      <c r="C30" s="43"/>
      <c r="D30" s="43"/>
      <c r="E30" s="43"/>
      <c r="F30" s="43"/>
      <c r="G30" s="43"/>
      <c r="H30" s="43"/>
      <c r="I30" s="8">
        <f>'Combining-Exhibit 4'!M30</f>
        <v>0</v>
      </c>
      <c r="J30" s="8">
        <f t="shared" si="2"/>
        <v>0</v>
      </c>
    </row>
    <row r="31" spans="1:10" x14ac:dyDescent="0.25">
      <c r="A31" s="5">
        <v>335.03</v>
      </c>
      <c r="B31" s="36" t="s">
        <v>377</v>
      </c>
      <c r="C31" s="34"/>
      <c r="D31" s="34"/>
      <c r="E31" s="34"/>
      <c r="F31" s="34"/>
      <c r="G31" s="34"/>
      <c r="H31" s="34"/>
      <c r="I31" s="8">
        <f>'Combining-Exhibit 4'!M31</f>
        <v>0</v>
      </c>
      <c r="J31" s="8">
        <f t="shared" si="2"/>
        <v>0</v>
      </c>
    </row>
    <row r="32" spans="1:10" x14ac:dyDescent="0.25">
      <c r="A32" s="5">
        <v>335.04</v>
      </c>
      <c r="B32" s="36" t="s">
        <v>378</v>
      </c>
      <c r="C32" s="34"/>
      <c r="D32" s="34"/>
      <c r="E32" s="34"/>
      <c r="F32" s="34"/>
      <c r="G32" s="34"/>
      <c r="H32" s="34"/>
      <c r="I32" s="8">
        <f>'Combining-Exhibit 4'!M32</f>
        <v>0</v>
      </c>
      <c r="J32" s="8">
        <f t="shared" si="2"/>
        <v>0</v>
      </c>
    </row>
    <row r="33" spans="1:10" x14ac:dyDescent="0.25">
      <c r="A33" s="5">
        <v>335.06</v>
      </c>
      <c r="B33" s="36" t="s">
        <v>379</v>
      </c>
      <c r="C33" s="34"/>
      <c r="D33" s="34"/>
      <c r="E33" s="34"/>
      <c r="F33" s="34"/>
      <c r="G33" s="34"/>
      <c r="H33" s="34"/>
      <c r="I33" s="8">
        <f>'Combining-Exhibit 4'!M33</f>
        <v>0</v>
      </c>
      <c r="J33" s="8">
        <f t="shared" si="2"/>
        <v>0</v>
      </c>
    </row>
    <row r="34" spans="1:10" x14ac:dyDescent="0.25">
      <c r="A34" s="5">
        <v>335.08</v>
      </c>
      <c r="B34" s="36" t="s">
        <v>380</v>
      </c>
      <c r="C34" s="34"/>
      <c r="D34" s="34"/>
      <c r="E34" s="34"/>
      <c r="F34" s="34"/>
      <c r="G34" s="34"/>
      <c r="H34" s="34"/>
      <c r="I34" s="8">
        <f>'Combining-Exhibit 4'!M34</f>
        <v>0</v>
      </c>
      <c r="J34" s="8">
        <f t="shared" si="2"/>
        <v>0</v>
      </c>
    </row>
    <row r="35" spans="1:10" x14ac:dyDescent="0.25">
      <c r="A35" s="5">
        <v>335.09</v>
      </c>
      <c r="B35" s="37" t="s">
        <v>593</v>
      </c>
      <c r="C35" s="34"/>
      <c r="D35" s="34"/>
      <c r="E35" s="34"/>
      <c r="F35" s="34"/>
      <c r="G35" s="34"/>
      <c r="H35" s="34"/>
      <c r="I35" s="8">
        <f>'Combining-Exhibit 4'!M35</f>
        <v>0</v>
      </c>
      <c r="J35" s="8">
        <f t="shared" si="2"/>
        <v>0</v>
      </c>
    </row>
    <row r="36" spans="1:10" x14ac:dyDescent="0.25">
      <c r="A36" s="14">
        <v>335.2</v>
      </c>
      <c r="B36" s="36" t="s">
        <v>3</v>
      </c>
      <c r="C36" s="34"/>
      <c r="D36" s="34"/>
      <c r="E36" s="34"/>
      <c r="F36" s="34"/>
      <c r="G36" s="34"/>
      <c r="H36" s="34"/>
      <c r="I36" s="8">
        <f>'Combining-Exhibit 4'!M36</f>
        <v>0</v>
      </c>
      <c r="J36" s="8">
        <f t="shared" si="2"/>
        <v>0</v>
      </c>
    </row>
    <row r="37" spans="1:10" x14ac:dyDescent="0.25">
      <c r="A37" s="5">
        <v>336</v>
      </c>
      <c r="B37" s="30" t="s">
        <v>382</v>
      </c>
      <c r="C37" s="34"/>
      <c r="D37" s="34"/>
      <c r="E37" s="34"/>
      <c r="F37" s="34"/>
      <c r="G37" s="34"/>
      <c r="H37" s="34"/>
      <c r="I37" s="8">
        <f>'Combining-Exhibit 4'!M37</f>
        <v>0</v>
      </c>
      <c r="J37" s="8">
        <f t="shared" si="2"/>
        <v>0</v>
      </c>
    </row>
    <row r="38" spans="1:10" x14ac:dyDescent="0.25">
      <c r="A38" s="5">
        <v>338</v>
      </c>
      <c r="B38" s="30" t="s">
        <v>383</v>
      </c>
      <c r="C38" s="8"/>
      <c r="D38" s="8"/>
      <c r="E38" s="8"/>
      <c r="F38" s="8"/>
      <c r="G38" s="8"/>
      <c r="H38" s="8"/>
      <c r="I38" s="8"/>
      <c r="J38" s="8"/>
    </row>
    <row r="39" spans="1:10" x14ac:dyDescent="0.25">
      <c r="A39" s="5">
        <v>338.01</v>
      </c>
      <c r="B39" s="36" t="s">
        <v>384</v>
      </c>
      <c r="C39" s="34"/>
      <c r="D39" s="34"/>
      <c r="E39" s="34"/>
      <c r="F39" s="34"/>
      <c r="G39" s="34"/>
      <c r="H39" s="34"/>
      <c r="I39" s="8">
        <f>'Combining-Exhibit 4'!M39</f>
        <v>0</v>
      </c>
      <c r="J39" s="8">
        <f>SUM(C39:I39)</f>
        <v>0</v>
      </c>
    </row>
    <row r="40" spans="1:10" x14ac:dyDescent="0.25">
      <c r="A40" s="5">
        <v>338.02</v>
      </c>
      <c r="B40" s="36" t="s">
        <v>385</v>
      </c>
      <c r="C40" s="34"/>
      <c r="D40" s="34"/>
      <c r="E40" s="34"/>
      <c r="F40" s="34"/>
      <c r="G40" s="34"/>
      <c r="H40" s="34"/>
      <c r="I40" s="8">
        <f>'Combining-Exhibit 4'!M40</f>
        <v>0</v>
      </c>
      <c r="J40" s="8">
        <f>SUM(C40:I40)</f>
        <v>0</v>
      </c>
    </row>
    <row r="41" spans="1:10" x14ac:dyDescent="0.25">
      <c r="A41" s="5">
        <v>338.03</v>
      </c>
      <c r="B41" s="36" t="s">
        <v>386</v>
      </c>
      <c r="C41" s="34"/>
      <c r="D41" s="34"/>
      <c r="E41" s="34"/>
      <c r="F41" s="34"/>
      <c r="G41" s="34"/>
      <c r="H41" s="34"/>
      <c r="I41" s="8">
        <f>'Combining-Exhibit 4'!M41</f>
        <v>0</v>
      </c>
      <c r="J41" s="8">
        <f>SUM(C41:I41)</f>
        <v>0</v>
      </c>
    </row>
    <row r="42" spans="1:10" x14ac:dyDescent="0.25">
      <c r="A42" s="5">
        <v>338.99</v>
      </c>
      <c r="B42" s="36" t="s">
        <v>3</v>
      </c>
      <c r="C42" s="34"/>
      <c r="D42" s="34"/>
      <c r="E42" s="34"/>
      <c r="F42" s="34"/>
      <c r="G42" s="34"/>
      <c r="H42" s="34"/>
      <c r="I42" s="8">
        <f>'Combining-Exhibit 4'!M42</f>
        <v>0</v>
      </c>
      <c r="J42" s="8">
        <f>SUM(C42:I42)</f>
        <v>0</v>
      </c>
    </row>
    <row r="43" spans="1:10" x14ac:dyDescent="0.25">
      <c r="A43" s="5">
        <v>339</v>
      </c>
      <c r="B43" s="30" t="s">
        <v>387</v>
      </c>
      <c r="C43" s="35"/>
      <c r="D43" s="35"/>
      <c r="E43" s="35"/>
      <c r="F43" s="35"/>
      <c r="G43" s="35"/>
      <c r="H43" s="35"/>
      <c r="I43" s="8">
        <f>'Combining-Exhibit 4'!M43</f>
        <v>0</v>
      </c>
      <c r="J43" s="8">
        <f>SUM(C43:I43)</f>
        <v>0</v>
      </c>
    </row>
    <row r="44" spans="1:10" x14ac:dyDescent="0.25">
      <c r="B44" s="6" t="s">
        <v>388</v>
      </c>
      <c r="C44" s="9">
        <f t="shared" ref="C44:J44" si="3">+SUM(C24:C43)</f>
        <v>0</v>
      </c>
      <c r="D44" s="9">
        <f t="shared" si="3"/>
        <v>0</v>
      </c>
      <c r="E44" s="9">
        <f t="shared" si="3"/>
        <v>0</v>
      </c>
      <c r="F44" s="9">
        <f t="shared" si="3"/>
        <v>0</v>
      </c>
      <c r="G44" s="9">
        <f t="shared" si="3"/>
        <v>0</v>
      </c>
      <c r="H44" s="9">
        <f t="shared" si="3"/>
        <v>0</v>
      </c>
      <c r="I44" s="16">
        <f t="shared" si="3"/>
        <v>0</v>
      </c>
      <c r="J44" s="16">
        <f t="shared" si="3"/>
        <v>0</v>
      </c>
    </row>
    <row r="45" spans="1:10" x14ac:dyDescent="0.25">
      <c r="C45" s="10"/>
      <c r="D45" s="10"/>
      <c r="E45" s="10"/>
      <c r="F45" s="10"/>
      <c r="G45" s="10"/>
      <c r="H45" s="10"/>
      <c r="I45" s="10"/>
      <c r="J45" s="10"/>
    </row>
    <row r="46" spans="1:10" x14ac:dyDescent="0.25">
      <c r="A46" s="5">
        <v>340</v>
      </c>
      <c r="B46" s="4" t="s">
        <v>389</v>
      </c>
      <c r="C46" s="8"/>
      <c r="D46" s="8"/>
      <c r="E46" s="8"/>
      <c r="F46" s="8"/>
      <c r="G46" s="8"/>
      <c r="H46" s="8"/>
      <c r="I46" s="8"/>
      <c r="J46" s="8"/>
    </row>
    <row r="47" spans="1:10" x14ac:dyDescent="0.25">
      <c r="A47" s="5">
        <v>341</v>
      </c>
      <c r="B47" s="30" t="s">
        <v>390</v>
      </c>
      <c r="C47" s="34"/>
      <c r="D47" s="34"/>
      <c r="E47" s="34"/>
      <c r="F47" s="34"/>
      <c r="G47" s="34"/>
      <c r="H47" s="34"/>
      <c r="I47" s="8">
        <f>'Combining-Exhibit 4'!M47</f>
        <v>0</v>
      </c>
      <c r="J47" s="8">
        <f t="shared" ref="J47:J55" si="4">SUM(C47:I47)</f>
        <v>0</v>
      </c>
    </row>
    <row r="48" spans="1:10" x14ac:dyDescent="0.25">
      <c r="A48" s="5">
        <v>342</v>
      </c>
      <c r="B48" s="30" t="s">
        <v>391</v>
      </c>
      <c r="C48" s="34"/>
      <c r="D48" s="34"/>
      <c r="E48" s="34"/>
      <c r="F48" s="34"/>
      <c r="G48" s="34"/>
      <c r="H48" s="34"/>
      <c r="I48" s="8">
        <f>'Combining-Exhibit 4'!M48</f>
        <v>0</v>
      </c>
      <c r="J48" s="8">
        <f t="shared" si="4"/>
        <v>0</v>
      </c>
    </row>
    <row r="49" spans="1:10" x14ac:dyDescent="0.25">
      <c r="A49" s="5">
        <v>343</v>
      </c>
      <c r="B49" s="30" t="s">
        <v>392</v>
      </c>
      <c r="C49" s="34"/>
      <c r="D49" s="34"/>
      <c r="E49" s="34"/>
      <c r="F49" s="34"/>
      <c r="G49" s="34"/>
      <c r="H49" s="34"/>
      <c r="I49" s="8">
        <f>'Combining-Exhibit 4'!M49</f>
        <v>0</v>
      </c>
      <c r="J49" s="8">
        <f t="shared" si="4"/>
        <v>0</v>
      </c>
    </row>
    <row r="50" spans="1:10" x14ac:dyDescent="0.25">
      <c r="A50" s="5">
        <v>344</v>
      </c>
      <c r="B50" s="30" t="s">
        <v>393</v>
      </c>
      <c r="C50" s="34"/>
      <c r="D50" s="34"/>
      <c r="E50" s="34"/>
      <c r="F50" s="34"/>
      <c r="G50" s="34"/>
      <c r="H50" s="34"/>
      <c r="I50" s="8">
        <f>'Combining-Exhibit 4'!M50</f>
        <v>0</v>
      </c>
      <c r="J50" s="8">
        <f t="shared" si="4"/>
        <v>0</v>
      </c>
    </row>
    <row r="51" spans="1:10" x14ac:dyDescent="0.25">
      <c r="A51" s="5">
        <v>345</v>
      </c>
      <c r="B51" s="30" t="s">
        <v>394</v>
      </c>
      <c r="C51" s="34"/>
      <c r="D51" s="34"/>
      <c r="E51" s="34"/>
      <c r="F51" s="34"/>
      <c r="G51" s="34"/>
      <c r="H51" s="34"/>
      <c r="I51" s="8">
        <f>'Combining-Exhibit 4'!M51</f>
        <v>0</v>
      </c>
      <c r="J51" s="8">
        <f t="shared" si="4"/>
        <v>0</v>
      </c>
    </row>
    <row r="52" spans="1:10" x14ac:dyDescent="0.25">
      <c r="A52" s="5">
        <v>346</v>
      </c>
      <c r="B52" s="30" t="s">
        <v>395</v>
      </c>
      <c r="C52" s="34"/>
      <c r="D52" s="34"/>
      <c r="E52" s="34"/>
      <c r="F52" s="34"/>
      <c r="G52" s="34"/>
      <c r="H52" s="34"/>
      <c r="I52" s="8">
        <f>'Combining-Exhibit 4'!M52</f>
        <v>0</v>
      </c>
      <c r="J52" s="8">
        <f t="shared" si="4"/>
        <v>0</v>
      </c>
    </row>
    <row r="53" spans="1:10" x14ac:dyDescent="0.25">
      <c r="A53" s="5">
        <v>347</v>
      </c>
      <c r="B53" s="30" t="s">
        <v>396</v>
      </c>
      <c r="C53" s="34"/>
      <c r="D53" s="34"/>
      <c r="E53" s="34"/>
      <c r="F53" s="34"/>
      <c r="G53" s="34"/>
      <c r="H53" s="34"/>
      <c r="I53" s="8">
        <f>'Combining-Exhibit 4'!M53</f>
        <v>0</v>
      </c>
      <c r="J53" s="8">
        <f t="shared" si="4"/>
        <v>0</v>
      </c>
    </row>
    <row r="54" spans="1:10" x14ac:dyDescent="0.25">
      <c r="A54" s="5">
        <v>348</v>
      </c>
      <c r="B54" s="30" t="s">
        <v>397</v>
      </c>
      <c r="C54" s="34"/>
      <c r="D54" s="34"/>
      <c r="E54" s="34"/>
      <c r="F54" s="34"/>
      <c r="G54" s="34"/>
      <c r="H54" s="34"/>
      <c r="I54" s="8">
        <f>'Combining-Exhibit 4'!M54</f>
        <v>0</v>
      </c>
      <c r="J54" s="8">
        <f t="shared" si="4"/>
        <v>0</v>
      </c>
    </row>
    <row r="55" spans="1:10" x14ac:dyDescent="0.25">
      <c r="A55" s="5">
        <v>349</v>
      </c>
      <c r="B55" s="30" t="s">
        <v>3</v>
      </c>
      <c r="C55" s="35"/>
      <c r="D55" s="35"/>
      <c r="E55" s="35"/>
      <c r="F55" s="35"/>
      <c r="G55" s="35"/>
      <c r="H55" s="35"/>
      <c r="I55" s="8">
        <f>'Combining-Exhibit 4'!M55</f>
        <v>0</v>
      </c>
      <c r="J55" s="8">
        <f t="shared" si="4"/>
        <v>0</v>
      </c>
    </row>
    <row r="56" spans="1:10" x14ac:dyDescent="0.25">
      <c r="B56" s="6" t="s">
        <v>398</v>
      </c>
      <c r="C56" s="9">
        <f t="shared" ref="C56:J56" si="5">SUM(C47:C55)</f>
        <v>0</v>
      </c>
      <c r="D56" s="9">
        <f t="shared" si="5"/>
        <v>0</v>
      </c>
      <c r="E56" s="9">
        <f t="shared" si="5"/>
        <v>0</v>
      </c>
      <c r="F56" s="9">
        <f t="shared" si="5"/>
        <v>0</v>
      </c>
      <c r="G56" s="9">
        <f t="shared" si="5"/>
        <v>0</v>
      </c>
      <c r="H56" s="9">
        <f t="shared" si="5"/>
        <v>0</v>
      </c>
      <c r="I56" s="16">
        <f t="shared" si="5"/>
        <v>0</v>
      </c>
      <c r="J56" s="16">
        <f t="shared" si="5"/>
        <v>0</v>
      </c>
    </row>
    <row r="57" spans="1:10" x14ac:dyDescent="0.25">
      <c r="C57" s="10"/>
      <c r="D57" s="10"/>
      <c r="E57" s="10"/>
      <c r="F57" s="10"/>
      <c r="G57" s="10"/>
      <c r="H57" s="10"/>
      <c r="I57" s="10"/>
      <c r="J57" s="10"/>
    </row>
    <row r="58" spans="1:10" x14ac:dyDescent="0.25">
      <c r="A58" s="5">
        <v>350</v>
      </c>
      <c r="B58" s="4" t="s">
        <v>400</v>
      </c>
      <c r="C58" s="8"/>
      <c r="D58" s="8"/>
      <c r="E58" s="8"/>
      <c r="F58" s="8"/>
      <c r="G58" s="8"/>
      <c r="H58" s="8"/>
      <c r="I58" s="8"/>
      <c r="J58" s="8"/>
    </row>
    <row r="59" spans="1:10" x14ac:dyDescent="0.25">
      <c r="A59" s="5">
        <v>351</v>
      </c>
      <c r="B59" s="30" t="s">
        <v>401</v>
      </c>
      <c r="C59" s="34"/>
      <c r="D59" s="34"/>
      <c r="E59" s="34"/>
      <c r="F59" s="34"/>
      <c r="G59" s="34"/>
      <c r="H59" s="34"/>
      <c r="I59" s="8">
        <f>'Combining-Exhibit 4'!M59</f>
        <v>0</v>
      </c>
      <c r="J59" s="8">
        <f>SUM(C59:I59)</f>
        <v>0</v>
      </c>
    </row>
    <row r="60" spans="1:10" x14ac:dyDescent="0.25">
      <c r="A60" s="5">
        <v>352</v>
      </c>
      <c r="B60" s="30" t="s">
        <v>402</v>
      </c>
      <c r="C60" s="34"/>
      <c r="D60" s="34"/>
      <c r="E60" s="34"/>
      <c r="F60" s="34"/>
      <c r="G60" s="34"/>
      <c r="H60" s="34"/>
      <c r="I60" s="8">
        <f>'Combining-Exhibit 4'!M60</f>
        <v>0</v>
      </c>
      <c r="J60" s="8">
        <f>SUM(C60:I60)</f>
        <v>0</v>
      </c>
    </row>
    <row r="61" spans="1:10" x14ac:dyDescent="0.25">
      <c r="A61" s="5">
        <v>353</v>
      </c>
      <c r="B61" s="30" t="s">
        <v>403</v>
      </c>
      <c r="C61" s="34"/>
      <c r="D61" s="34"/>
      <c r="E61" s="34"/>
      <c r="F61" s="34"/>
      <c r="G61" s="34"/>
      <c r="H61" s="34"/>
      <c r="I61" s="8">
        <f>'Combining-Exhibit 4'!M61</f>
        <v>0</v>
      </c>
      <c r="J61" s="8">
        <f>SUM(C61:I61)</f>
        <v>0</v>
      </c>
    </row>
    <row r="62" spans="1:10" x14ac:dyDescent="0.25">
      <c r="A62" s="5">
        <v>354</v>
      </c>
      <c r="B62" s="30" t="s">
        <v>404</v>
      </c>
      <c r="C62" s="34"/>
      <c r="D62" s="34"/>
      <c r="E62" s="34"/>
      <c r="F62" s="34"/>
      <c r="G62" s="34"/>
      <c r="H62" s="34"/>
      <c r="I62" s="8">
        <f>'Combining-Exhibit 4'!M62</f>
        <v>0</v>
      </c>
      <c r="J62" s="8">
        <f>SUM(C62:I62)</f>
        <v>0</v>
      </c>
    </row>
    <row r="63" spans="1:10" x14ac:dyDescent="0.25">
      <c r="A63" s="5">
        <v>359</v>
      </c>
      <c r="B63" s="30" t="s">
        <v>3</v>
      </c>
      <c r="C63" s="35"/>
      <c r="D63" s="35"/>
      <c r="E63" s="35"/>
      <c r="F63" s="35"/>
      <c r="G63" s="35"/>
      <c r="H63" s="35"/>
      <c r="I63" s="8">
        <f>'Combining-Exhibit 4'!M63</f>
        <v>0</v>
      </c>
      <c r="J63" s="8">
        <f>SUM(C63:I63)</f>
        <v>0</v>
      </c>
    </row>
    <row r="64" spans="1:10" x14ac:dyDescent="0.25">
      <c r="B64" s="6" t="s">
        <v>405</v>
      </c>
      <c r="C64" s="9">
        <f t="shared" ref="C64:J64" si="6">SUM(C59:C63)</f>
        <v>0</v>
      </c>
      <c r="D64" s="9">
        <f t="shared" si="6"/>
        <v>0</v>
      </c>
      <c r="E64" s="9">
        <f t="shared" si="6"/>
        <v>0</v>
      </c>
      <c r="F64" s="9">
        <f t="shared" si="6"/>
        <v>0</v>
      </c>
      <c r="G64" s="9">
        <f t="shared" si="6"/>
        <v>0</v>
      </c>
      <c r="H64" s="9">
        <f t="shared" si="6"/>
        <v>0</v>
      </c>
      <c r="I64" s="16">
        <f t="shared" si="6"/>
        <v>0</v>
      </c>
      <c r="J64" s="16">
        <f t="shared" si="6"/>
        <v>0</v>
      </c>
    </row>
    <row r="65" spans="1:10" x14ac:dyDescent="0.25">
      <c r="C65" s="10"/>
      <c r="D65" s="10"/>
      <c r="E65" s="10"/>
      <c r="F65" s="10"/>
      <c r="G65" s="10"/>
      <c r="H65" s="10"/>
      <c r="I65" s="10"/>
      <c r="J65" s="10"/>
    </row>
    <row r="66" spans="1:10" x14ac:dyDescent="0.25">
      <c r="A66" s="5">
        <v>360</v>
      </c>
      <c r="B66" s="4" t="s">
        <v>406</v>
      </c>
      <c r="C66" s="10"/>
      <c r="D66" s="10"/>
      <c r="E66" s="10"/>
      <c r="F66" s="10"/>
      <c r="G66" s="10"/>
      <c r="H66" s="10"/>
      <c r="I66" s="10"/>
      <c r="J66" s="10"/>
    </row>
    <row r="67" spans="1:10" x14ac:dyDescent="0.25">
      <c r="A67" s="5">
        <v>361</v>
      </c>
      <c r="B67" s="30" t="s">
        <v>407</v>
      </c>
      <c r="C67" s="34"/>
      <c r="D67" s="34"/>
      <c r="E67" s="34"/>
      <c r="F67" s="34"/>
      <c r="G67" s="34"/>
      <c r="H67" s="34"/>
      <c r="I67" s="8">
        <f>'Combining-Exhibit 4'!M67</f>
        <v>0</v>
      </c>
      <c r="J67" s="8">
        <f t="shared" ref="J67:J73" si="7">SUM(C67:I67)</f>
        <v>0</v>
      </c>
    </row>
    <row r="68" spans="1:10" x14ac:dyDescent="0.25">
      <c r="A68" s="5">
        <v>362</v>
      </c>
      <c r="B68" s="30" t="s">
        <v>408</v>
      </c>
      <c r="C68" s="34"/>
      <c r="D68" s="34"/>
      <c r="E68" s="34"/>
      <c r="F68" s="34"/>
      <c r="G68" s="34"/>
      <c r="H68" s="34"/>
      <c r="I68" s="8">
        <f>'Combining-Exhibit 4'!M68</f>
        <v>0</v>
      </c>
      <c r="J68" s="8">
        <f t="shared" si="7"/>
        <v>0</v>
      </c>
    </row>
    <row r="69" spans="1:10" x14ac:dyDescent="0.25">
      <c r="A69" s="5">
        <v>363</v>
      </c>
      <c r="B69" s="30" t="s">
        <v>409</v>
      </c>
      <c r="C69" s="34"/>
      <c r="D69" s="34"/>
      <c r="E69" s="34"/>
      <c r="F69" s="34"/>
      <c r="G69" s="34"/>
      <c r="H69" s="34"/>
      <c r="I69" s="8">
        <f>'Combining-Exhibit 4'!M69</f>
        <v>0</v>
      </c>
      <c r="J69" s="8">
        <f t="shared" si="7"/>
        <v>0</v>
      </c>
    </row>
    <row r="70" spans="1:10" x14ac:dyDescent="0.25">
      <c r="A70" s="5">
        <v>364</v>
      </c>
      <c r="B70" s="30" t="s">
        <v>410</v>
      </c>
      <c r="C70" s="34"/>
      <c r="D70" s="34"/>
      <c r="E70" s="34"/>
      <c r="F70" s="34"/>
      <c r="G70" s="34"/>
      <c r="H70" s="34"/>
      <c r="I70" s="8">
        <f>'Combining-Exhibit 4'!M70</f>
        <v>0</v>
      </c>
      <c r="J70" s="8">
        <f t="shared" si="7"/>
        <v>0</v>
      </c>
    </row>
    <row r="71" spans="1:10" x14ac:dyDescent="0.25">
      <c r="A71" s="5">
        <v>367</v>
      </c>
      <c r="B71" s="30" t="s">
        <v>411</v>
      </c>
      <c r="C71" s="34"/>
      <c r="D71" s="34"/>
      <c r="E71" s="34"/>
      <c r="F71" s="34"/>
      <c r="G71" s="34"/>
      <c r="H71" s="34"/>
      <c r="I71" s="8">
        <f>'Combining-Exhibit 4'!M71</f>
        <v>0</v>
      </c>
      <c r="J71" s="8">
        <f t="shared" si="7"/>
        <v>0</v>
      </c>
    </row>
    <row r="72" spans="1:10" x14ac:dyDescent="0.25">
      <c r="A72" s="5">
        <v>368</v>
      </c>
      <c r="B72" s="30" t="s">
        <v>412</v>
      </c>
      <c r="C72" s="34"/>
      <c r="D72" s="34"/>
      <c r="E72" s="34"/>
      <c r="F72" s="34"/>
      <c r="G72" s="34"/>
      <c r="H72" s="34"/>
      <c r="I72" s="8">
        <f>'Combining-Exhibit 4'!M72</f>
        <v>0</v>
      </c>
      <c r="J72" s="8">
        <f t="shared" si="7"/>
        <v>0</v>
      </c>
    </row>
    <row r="73" spans="1:10" x14ac:dyDescent="0.25">
      <c r="A73" s="5">
        <v>369</v>
      </c>
      <c r="B73" s="30" t="s">
        <v>3</v>
      </c>
      <c r="C73" s="35"/>
      <c r="D73" s="35"/>
      <c r="E73" s="35"/>
      <c r="F73" s="35"/>
      <c r="G73" s="35"/>
      <c r="H73" s="35"/>
      <c r="I73" s="9">
        <f>'Combining-Exhibit 4'!M73</f>
        <v>0</v>
      </c>
      <c r="J73" s="9">
        <f t="shared" si="7"/>
        <v>0</v>
      </c>
    </row>
    <row r="74" spans="1:10" x14ac:dyDescent="0.25">
      <c r="B74" s="6" t="s">
        <v>399</v>
      </c>
      <c r="C74" s="9">
        <f t="shared" ref="C74:J74" si="8">SUM(C67:C73)</f>
        <v>0</v>
      </c>
      <c r="D74" s="9">
        <f t="shared" si="8"/>
        <v>0</v>
      </c>
      <c r="E74" s="9">
        <f t="shared" si="8"/>
        <v>0</v>
      </c>
      <c r="F74" s="9">
        <f t="shared" si="8"/>
        <v>0</v>
      </c>
      <c r="G74" s="9">
        <f t="shared" si="8"/>
        <v>0</v>
      </c>
      <c r="H74" s="9">
        <f t="shared" si="8"/>
        <v>0</v>
      </c>
      <c r="I74" s="16">
        <f t="shared" si="8"/>
        <v>0</v>
      </c>
      <c r="J74" s="16">
        <f t="shared" si="8"/>
        <v>0</v>
      </c>
    </row>
    <row r="75" spans="1:10" x14ac:dyDescent="0.25">
      <c r="B75" s="6" t="s">
        <v>8</v>
      </c>
      <c r="C75" s="16">
        <f t="shared" ref="C75:I75" si="9">+C74+C64+C56+C44+C21+C19</f>
        <v>0</v>
      </c>
      <c r="D75" s="16">
        <f t="shared" si="9"/>
        <v>0</v>
      </c>
      <c r="E75" s="16">
        <f t="shared" si="9"/>
        <v>0</v>
      </c>
      <c r="F75" s="16">
        <f t="shared" si="9"/>
        <v>0</v>
      </c>
      <c r="G75" s="16">
        <f t="shared" si="9"/>
        <v>0</v>
      </c>
      <c r="H75" s="16">
        <f t="shared" si="9"/>
        <v>0</v>
      </c>
      <c r="I75" s="16">
        <f t="shared" si="9"/>
        <v>0</v>
      </c>
      <c r="J75" s="16">
        <f>+J74+J64+J56+J44+J21+J19</f>
        <v>0</v>
      </c>
    </row>
    <row r="76" spans="1:10" x14ac:dyDescent="0.25">
      <c r="C76" s="10"/>
      <c r="D76" s="10"/>
      <c r="E76" s="10"/>
      <c r="F76" s="10"/>
      <c r="G76" s="10"/>
      <c r="H76" s="10"/>
      <c r="I76" s="10"/>
      <c r="J76" s="10"/>
    </row>
    <row r="77" spans="1:10" x14ac:dyDescent="0.25">
      <c r="B77" s="4" t="s">
        <v>9</v>
      </c>
      <c r="C77" s="10"/>
      <c r="D77" s="10"/>
      <c r="E77" s="10"/>
      <c r="F77" s="10"/>
      <c r="G77" s="10"/>
      <c r="H77" s="10"/>
      <c r="I77" s="10"/>
      <c r="J77" s="10"/>
    </row>
    <row r="78" spans="1:10" x14ac:dyDescent="0.25">
      <c r="A78" s="5">
        <v>410</v>
      </c>
      <c r="B78" s="4" t="s">
        <v>413</v>
      </c>
      <c r="C78" s="10"/>
      <c r="D78" s="10"/>
      <c r="E78" s="10"/>
      <c r="F78" s="10"/>
      <c r="G78" s="10"/>
      <c r="H78" s="10"/>
      <c r="I78" s="10"/>
      <c r="J78" s="10"/>
    </row>
    <row r="79" spans="1:10" x14ac:dyDescent="0.25">
      <c r="A79" s="5">
        <v>411</v>
      </c>
      <c r="B79" s="30" t="s">
        <v>414</v>
      </c>
      <c r="C79" s="34"/>
      <c r="D79" s="34"/>
      <c r="E79" s="34"/>
      <c r="F79" s="34"/>
      <c r="G79" s="34"/>
      <c r="H79" s="34"/>
      <c r="I79" s="8">
        <f>'Combining-Exhibit 4'!M79</f>
        <v>0</v>
      </c>
      <c r="J79" s="8">
        <f>SUM(C79:I79)</f>
        <v>0</v>
      </c>
    </row>
    <row r="80" spans="1:10" x14ac:dyDescent="0.25">
      <c r="A80" s="5">
        <v>412</v>
      </c>
      <c r="B80" s="30" t="s">
        <v>415</v>
      </c>
      <c r="C80" s="34"/>
      <c r="D80" s="34"/>
      <c r="E80" s="34"/>
      <c r="F80" s="34"/>
      <c r="G80" s="34"/>
      <c r="H80" s="34"/>
      <c r="I80" s="8">
        <f>'Combining-Exhibit 4'!M80</f>
        <v>0</v>
      </c>
      <c r="J80" s="8">
        <f>SUM(C80:I80)</f>
        <v>0</v>
      </c>
    </row>
    <row r="81" spans="1:10" x14ac:dyDescent="0.25">
      <c r="A81" s="5">
        <v>413</v>
      </c>
      <c r="B81" s="30" t="s">
        <v>416</v>
      </c>
      <c r="C81" s="34"/>
      <c r="D81" s="34"/>
      <c r="E81" s="34"/>
      <c r="F81" s="34"/>
      <c r="G81" s="34"/>
      <c r="H81" s="34"/>
      <c r="I81" s="8">
        <f>'Combining-Exhibit 4'!M81</f>
        <v>0</v>
      </c>
      <c r="J81" s="8">
        <f>SUM(C81:I81)</f>
        <v>0</v>
      </c>
    </row>
    <row r="82" spans="1:10" x14ac:dyDescent="0.25">
      <c r="A82" s="5">
        <v>414</v>
      </c>
      <c r="B82" s="30" t="s">
        <v>417</v>
      </c>
      <c r="C82" s="34"/>
      <c r="D82" s="34"/>
      <c r="E82" s="34"/>
      <c r="F82" s="34"/>
      <c r="G82" s="34"/>
      <c r="H82" s="34"/>
      <c r="I82" s="8">
        <f>'Combining-Exhibit 4'!M82</f>
        <v>0</v>
      </c>
      <c r="J82" s="8">
        <f>SUM(C82:I82)</f>
        <v>0</v>
      </c>
    </row>
    <row r="83" spans="1:10" x14ac:dyDescent="0.25">
      <c r="A83" s="5">
        <v>419</v>
      </c>
      <c r="B83" s="30" t="s">
        <v>3</v>
      </c>
      <c r="C83" s="35"/>
      <c r="D83" s="35"/>
      <c r="E83" s="35"/>
      <c r="F83" s="35"/>
      <c r="G83" s="35"/>
      <c r="H83" s="35"/>
      <c r="I83" s="8">
        <f>'Combining-Exhibit 4'!M83</f>
        <v>0</v>
      </c>
      <c r="J83" s="8">
        <f>SUM(C83:I83)</f>
        <v>0</v>
      </c>
    </row>
    <row r="84" spans="1:10" x14ac:dyDescent="0.25">
      <c r="B84" s="6" t="s">
        <v>418</v>
      </c>
      <c r="C84" s="9">
        <f t="shared" ref="C84:J84" si="10">SUM(C79:C83)</f>
        <v>0</v>
      </c>
      <c r="D84" s="9">
        <f t="shared" si="10"/>
        <v>0</v>
      </c>
      <c r="E84" s="9">
        <f t="shared" si="10"/>
        <v>0</v>
      </c>
      <c r="F84" s="9">
        <f t="shared" si="10"/>
        <v>0</v>
      </c>
      <c r="G84" s="9">
        <f t="shared" si="10"/>
        <v>0</v>
      </c>
      <c r="H84" s="9">
        <f t="shared" si="10"/>
        <v>0</v>
      </c>
      <c r="I84" s="16">
        <f t="shared" si="10"/>
        <v>0</v>
      </c>
      <c r="J84" s="16">
        <f t="shared" si="10"/>
        <v>0</v>
      </c>
    </row>
    <row r="85" spans="1:10" x14ac:dyDescent="0.25">
      <c r="C85" s="10"/>
      <c r="D85" s="10"/>
      <c r="E85" s="10"/>
      <c r="F85" s="10"/>
      <c r="G85" s="10"/>
      <c r="H85" s="10"/>
      <c r="I85" s="10"/>
      <c r="J85" s="10"/>
    </row>
    <row r="86" spans="1:10" x14ac:dyDescent="0.25">
      <c r="A86" s="5">
        <v>420</v>
      </c>
      <c r="B86" s="4" t="s">
        <v>419</v>
      </c>
      <c r="C86" s="10"/>
      <c r="D86" s="10"/>
      <c r="E86" s="10"/>
      <c r="F86" s="10"/>
      <c r="G86" s="10"/>
      <c r="H86" s="10"/>
      <c r="I86" s="10"/>
      <c r="J86" s="10"/>
    </row>
    <row r="87" spans="1:10" x14ac:dyDescent="0.25">
      <c r="A87" s="5">
        <v>421</v>
      </c>
      <c r="B87" s="30" t="s">
        <v>420</v>
      </c>
      <c r="C87" s="34"/>
      <c r="D87" s="34"/>
      <c r="E87" s="34"/>
      <c r="F87" s="34"/>
      <c r="G87" s="34"/>
      <c r="H87" s="34"/>
      <c r="I87" s="8">
        <f>'Combining-Exhibit 4'!M87</f>
        <v>0</v>
      </c>
      <c r="J87" s="8">
        <f>SUM(C87:I87)</f>
        <v>0</v>
      </c>
    </row>
    <row r="88" spans="1:10" x14ac:dyDescent="0.25">
      <c r="A88" s="5">
        <v>422</v>
      </c>
      <c r="B88" s="30" t="s">
        <v>421</v>
      </c>
      <c r="C88" s="34"/>
      <c r="D88" s="34"/>
      <c r="E88" s="34"/>
      <c r="F88" s="34"/>
      <c r="G88" s="34"/>
      <c r="H88" s="34"/>
      <c r="I88" s="8">
        <f>'Combining-Exhibit 4'!M88</f>
        <v>0</v>
      </c>
      <c r="J88" s="8">
        <f>SUM(C88:I88)</f>
        <v>0</v>
      </c>
    </row>
    <row r="89" spans="1:10" x14ac:dyDescent="0.25">
      <c r="A89" s="5">
        <v>423</v>
      </c>
      <c r="B89" s="30" t="s">
        <v>422</v>
      </c>
      <c r="C89" s="34"/>
      <c r="D89" s="34"/>
      <c r="E89" s="34"/>
      <c r="F89" s="34"/>
      <c r="G89" s="34"/>
      <c r="H89" s="34"/>
      <c r="I89" s="8">
        <f>'Combining-Exhibit 4'!M89</f>
        <v>0</v>
      </c>
      <c r="J89" s="8">
        <f>SUM(C89:I89)</f>
        <v>0</v>
      </c>
    </row>
    <row r="90" spans="1:10" x14ac:dyDescent="0.25">
      <c r="A90" s="5">
        <v>429</v>
      </c>
      <c r="B90" s="30" t="s">
        <v>423</v>
      </c>
      <c r="C90" s="35"/>
      <c r="D90" s="35"/>
      <c r="E90" s="35"/>
      <c r="F90" s="35"/>
      <c r="G90" s="35"/>
      <c r="H90" s="35"/>
      <c r="I90" s="8">
        <f>'Combining-Exhibit 4'!M90</f>
        <v>0</v>
      </c>
      <c r="J90" s="8">
        <f>SUM(C90:I90)</f>
        <v>0</v>
      </c>
    </row>
    <row r="91" spans="1:10" x14ac:dyDescent="0.25">
      <c r="B91" s="6" t="s">
        <v>424</v>
      </c>
      <c r="C91" s="9">
        <f t="shared" ref="C91:J91" si="11">SUM(C87:C90)</f>
        <v>0</v>
      </c>
      <c r="D91" s="9">
        <f t="shared" si="11"/>
        <v>0</v>
      </c>
      <c r="E91" s="9">
        <f t="shared" si="11"/>
        <v>0</v>
      </c>
      <c r="F91" s="9">
        <f t="shared" si="11"/>
        <v>0</v>
      </c>
      <c r="G91" s="9">
        <f t="shared" si="11"/>
        <v>0</v>
      </c>
      <c r="H91" s="9">
        <f t="shared" si="11"/>
        <v>0</v>
      </c>
      <c r="I91" s="16">
        <f t="shared" si="11"/>
        <v>0</v>
      </c>
      <c r="J91" s="16">
        <f t="shared" si="11"/>
        <v>0</v>
      </c>
    </row>
    <row r="92" spans="1:10" x14ac:dyDescent="0.25">
      <c r="C92" s="10"/>
      <c r="D92" s="10"/>
      <c r="E92" s="10"/>
      <c r="F92" s="10"/>
      <c r="G92" s="10"/>
      <c r="H92" s="10"/>
      <c r="I92" s="10"/>
      <c r="J92" s="10"/>
    </row>
    <row r="93" spans="1:10" x14ac:dyDescent="0.25">
      <c r="A93" s="5">
        <v>430</v>
      </c>
      <c r="B93" s="4" t="s">
        <v>425</v>
      </c>
      <c r="C93" s="10"/>
      <c r="D93" s="10"/>
      <c r="E93" s="10"/>
      <c r="F93" s="10"/>
      <c r="G93" s="10"/>
      <c r="H93" s="10"/>
      <c r="I93" s="10"/>
      <c r="J93" s="10"/>
    </row>
    <row r="94" spans="1:10" x14ac:dyDescent="0.25">
      <c r="A94" s="5">
        <v>431</v>
      </c>
      <c r="B94" s="30" t="s">
        <v>392</v>
      </c>
      <c r="C94" s="34"/>
      <c r="D94" s="34"/>
      <c r="E94" s="34"/>
      <c r="F94" s="34"/>
      <c r="G94" s="34"/>
      <c r="H94" s="34"/>
      <c r="I94" s="8">
        <f>'Combining-Exhibit 4'!M94</f>
        <v>0</v>
      </c>
      <c r="J94" s="8">
        <f t="shared" ref="J94:J102" si="12">SUM(C94:I94)</f>
        <v>0</v>
      </c>
    </row>
    <row r="95" spans="1:10" x14ac:dyDescent="0.25">
      <c r="A95" s="5">
        <v>432</v>
      </c>
      <c r="B95" s="30" t="s">
        <v>393</v>
      </c>
      <c r="C95" s="34"/>
      <c r="D95" s="34"/>
      <c r="E95" s="34"/>
      <c r="F95" s="34"/>
      <c r="G95" s="34"/>
      <c r="H95" s="34"/>
      <c r="I95" s="8">
        <f>'Combining-Exhibit 4'!M95</f>
        <v>0</v>
      </c>
      <c r="J95" s="8">
        <f t="shared" si="12"/>
        <v>0</v>
      </c>
    </row>
    <row r="96" spans="1:10" x14ac:dyDescent="0.25">
      <c r="A96" s="5">
        <v>433</v>
      </c>
      <c r="B96" s="30" t="s">
        <v>426</v>
      </c>
      <c r="C96" s="34"/>
      <c r="D96" s="34"/>
      <c r="E96" s="34"/>
      <c r="F96" s="34"/>
      <c r="G96" s="34"/>
      <c r="H96" s="34"/>
      <c r="I96" s="8">
        <f>'Combining-Exhibit 4'!M96</f>
        <v>0</v>
      </c>
      <c r="J96" s="8">
        <f t="shared" si="12"/>
        <v>0</v>
      </c>
    </row>
    <row r="97" spans="1:10" x14ac:dyDescent="0.25">
      <c r="A97" s="5">
        <v>434</v>
      </c>
      <c r="B97" s="30" t="s">
        <v>427</v>
      </c>
      <c r="C97" s="34"/>
      <c r="D97" s="34"/>
      <c r="E97" s="34"/>
      <c r="F97" s="34"/>
      <c r="G97" s="34"/>
      <c r="H97" s="34"/>
      <c r="I97" s="8">
        <f>'Combining-Exhibit 4'!M97</f>
        <v>0</v>
      </c>
      <c r="J97" s="8">
        <f t="shared" si="12"/>
        <v>0</v>
      </c>
    </row>
    <row r="98" spans="1:10" x14ac:dyDescent="0.25">
      <c r="A98" s="5">
        <v>435</v>
      </c>
      <c r="B98" s="30" t="s">
        <v>428</v>
      </c>
      <c r="C98" s="34"/>
      <c r="D98" s="34"/>
      <c r="E98" s="34"/>
      <c r="F98" s="34"/>
      <c r="G98" s="34"/>
      <c r="H98" s="34"/>
      <c r="I98" s="8">
        <f>'Combining-Exhibit 4'!M98</f>
        <v>0</v>
      </c>
      <c r="J98" s="8">
        <f t="shared" si="12"/>
        <v>0</v>
      </c>
    </row>
    <row r="99" spans="1:10" x14ac:dyDescent="0.25">
      <c r="A99" s="5">
        <v>436</v>
      </c>
      <c r="B99" s="30" t="s">
        <v>429</v>
      </c>
      <c r="C99" s="34"/>
      <c r="D99" s="34"/>
      <c r="E99" s="34"/>
      <c r="F99" s="34"/>
      <c r="G99" s="34"/>
      <c r="H99" s="34"/>
      <c r="I99" s="8">
        <f>'Combining-Exhibit 4'!M99</f>
        <v>0</v>
      </c>
      <c r="J99" s="8">
        <f t="shared" si="12"/>
        <v>0</v>
      </c>
    </row>
    <row r="100" spans="1:10" x14ac:dyDescent="0.25">
      <c r="A100" s="5">
        <v>437</v>
      </c>
      <c r="B100" s="30" t="s">
        <v>430</v>
      </c>
      <c r="C100" s="34"/>
      <c r="D100" s="34"/>
      <c r="E100" s="34"/>
      <c r="F100" s="34"/>
      <c r="G100" s="34"/>
      <c r="H100" s="34"/>
      <c r="I100" s="8">
        <f>'Combining-Exhibit 4'!M100</f>
        <v>0</v>
      </c>
      <c r="J100" s="8">
        <f t="shared" si="12"/>
        <v>0</v>
      </c>
    </row>
    <row r="101" spans="1:10" x14ac:dyDescent="0.25">
      <c r="A101" s="5">
        <v>438</v>
      </c>
      <c r="B101" s="30" t="s">
        <v>431</v>
      </c>
      <c r="C101" s="34"/>
      <c r="D101" s="34"/>
      <c r="E101" s="34"/>
      <c r="F101" s="34"/>
      <c r="G101" s="34"/>
      <c r="H101" s="34"/>
      <c r="I101" s="8">
        <f>'Combining-Exhibit 4'!M101</f>
        <v>0</v>
      </c>
      <c r="J101" s="8">
        <f t="shared" si="12"/>
        <v>0</v>
      </c>
    </row>
    <row r="102" spans="1:10" x14ac:dyDescent="0.25">
      <c r="A102" s="5">
        <v>439</v>
      </c>
      <c r="B102" s="30" t="s">
        <v>432</v>
      </c>
      <c r="C102" s="35"/>
      <c r="D102" s="35"/>
      <c r="E102" s="35"/>
      <c r="F102" s="35"/>
      <c r="G102" s="35"/>
      <c r="H102" s="35"/>
      <c r="I102" s="8">
        <f>'Combining-Exhibit 4'!M102</f>
        <v>0</v>
      </c>
      <c r="J102" s="8">
        <f t="shared" si="12"/>
        <v>0</v>
      </c>
    </row>
    <row r="103" spans="1:10" x14ac:dyDescent="0.25">
      <c r="B103" s="6" t="s">
        <v>433</v>
      </c>
      <c r="C103" s="9">
        <f t="shared" ref="C103:J103" si="13">SUM(C94:C102)</f>
        <v>0</v>
      </c>
      <c r="D103" s="9">
        <f t="shared" si="13"/>
        <v>0</v>
      </c>
      <c r="E103" s="9">
        <f t="shared" si="13"/>
        <v>0</v>
      </c>
      <c r="F103" s="9">
        <f t="shared" si="13"/>
        <v>0</v>
      </c>
      <c r="G103" s="9">
        <f t="shared" si="13"/>
        <v>0</v>
      </c>
      <c r="H103" s="9">
        <f t="shared" si="13"/>
        <v>0</v>
      </c>
      <c r="I103" s="16">
        <f t="shared" si="13"/>
        <v>0</v>
      </c>
      <c r="J103" s="16">
        <f t="shared" si="13"/>
        <v>0</v>
      </c>
    </row>
    <row r="104" spans="1:10" x14ac:dyDescent="0.25">
      <c r="C104" s="10"/>
      <c r="D104" s="10"/>
      <c r="E104" s="10"/>
      <c r="F104" s="10"/>
      <c r="G104" s="10"/>
      <c r="H104" s="10"/>
      <c r="I104" s="10"/>
      <c r="J104" s="10"/>
    </row>
    <row r="105" spans="1:10" x14ac:dyDescent="0.25">
      <c r="A105" s="5">
        <v>440</v>
      </c>
      <c r="B105" s="4" t="s">
        <v>434</v>
      </c>
      <c r="C105" s="10"/>
      <c r="D105" s="10"/>
      <c r="E105" s="10"/>
      <c r="F105" s="10"/>
      <c r="G105" s="10"/>
      <c r="H105" s="10"/>
      <c r="I105" s="10"/>
      <c r="J105" s="10"/>
    </row>
    <row r="106" spans="1:10" x14ac:dyDescent="0.25">
      <c r="A106" s="5">
        <v>441</v>
      </c>
      <c r="B106" s="30" t="s">
        <v>394</v>
      </c>
      <c r="C106" s="34"/>
      <c r="D106" s="34"/>
      <c r="E106" s="34"/>
      <c r="F106" s="34"/>
      <c r="G106" s="34"/>
      <c r="H106" s="34"/>
      <c r="I106" s="8">
        <f>'Combining-Exhibit 4'!M106</f>
        <v>0</v>
      </c>
      <c r="J106" s="8">
        <f t="shared" ref="J106:J113" si="14">SUM(C106:I106)</f>
        <v>0</v>
      </c>
    </row>
    <row r="107" spans="1:10" x14ac:dyDescent="0.25">
      <c r="A107" s="5">
        <v>442</v>
      </c>
      <c r="B107" s="30" t="s">
        <v>435</v>
      </c>
      <c r="C107" s="34"/>
      <c r="D107" s="34"/>
      <c r="E107" s="34"/>
      <c r="F107" s="34"/>
      <c r="G107" s="34"/>
      <c r="H107" s="34"/>
      <c r="I107" s="8">
        <f>'Combining-Exhibit 4'!M107</f>
        <v>0</v>
      </c>
      <c r="J107" s="8">
        <f t="shared" si="14"/>
        <v>0</v>
      </c>
    </row>
    <row r="108" spans="1:10" x14ac:dyDescent="0.25">
      <c r="A108" s="5">
        <v>443</v>
      </c>
      <c r="B108" s="30" t="s">
        <v>436</v>
      </c>
      <c r="C108" s="34"/>
      <c r="D108" s="34"/>
      <c r="E108" s="34"/>
      <c r="F108" s="34"/>
      <c r="G108" s="34"/>
      <c r="H108" s="34"/>
      <c r="I108" s="8">
        <f>'Combining-Exhibit 4'!M108</f>
        <v>0</v>
      </c>
      <c r="J108" s="8">
        <f t="shared" si="14"/>
        <v>0</v>
      </c>
    </row>
    <row r="109" spans="1:10" x14ac:dyDescent="0.25">
      <c r="A109" s="5">
        <v>444</v>
      </c>
      <c r="B109" s="30" t="s">
        <v>437</v>
      </c>
      <c r="C109" s="34"/>
      <c r="D109" s="34"/>
      <c r="E109" s="34"/>
      <c r="F109" s="34"/>
      <c r="G109" s="34"/>
      <c r="H109" s="34"/>
      <c r="I109" s="8">
        <f>'Combining-Exhibit 4'!M109</f>
        <v>0</v>
      </c>
      <c r="J109" s="8">
        <f t="shared" si="14"/>
        <v>0</v>
      </c>
    </row>
    <row r="110" spans="1:10" x14ac:dyDescent="0.25">
      <c r="A110" s="5">
        <v>445</v>
      </c>
      <c r="B110" s="30" t="s">
        <v>438</v>
      </c>
      <c r="C110" s="34"/>
      <c r="D110" s="34"/>
      <c r="E110" s="34"/>
      <c r="F110" s="34"/>
      <c r="G110" s="34"/>
      <c r="H110" s="34"/>
      <c r="I110" s="8">
        <f>'Combining-Exhibit 4'!M110</f>
        <v>0</v>
      </c>
      <c r="J110" s="8">
        <f t="shared" si="14"/>
        <v>0</v>
      </c>
    </row>
    <row r="111" spans="1:10" x14ac:dyDescent="0.25">
      <c r="A111" s="5">
        <v>446</v>
      </c>
      <c r="B111" s="30" t="s">
        <v>396</v>
      </c>
      <c r="C111" s="34"/>
      <c r="D111" s="34"/>
      <c r="E111" s="34"/>
      <c r="F111" s="34"/>
      <c r="G111" s="34"/>
      <c r="H111" s="34"/>
      <c r="I111" s="8">
        <f>'Combining-Exhibit 4'!M111</f>
        <v>0</v>
      </c>
      <c r="J111" s="8">
        <f t="shared" si="14"/>
        <v>0</v>
      </c>
    </row>
    <row r="112" spans="1:10" x14ac:dyDescent="0.25">
      <c r="A112" s="5">
        <v>447</v>
      </c>
      <c r="B112" s="30" t="s">
        <v>439</v>
      </c>
      <c r="C112" s="34"/>
      <c r="D112" s="34"/>
      <c r="E112" s="34"/>
      <c r="F112" s="34"/>
      <c r="G112" s="34"/>
      <c r="H112" s="34"/>
      <c r="I112" s="8">
        <f>'Combining-Exhibit 4'!M112</f>
        <v>0</v>
      </c>
      <c r="J112" s="8">
        <f t="shared" si="14"/>
        <v>0</v>
      </c>
    </row>
    <row r="113" spans="1:10" x14ac:dyDescent="0.25">
      <c r="A113" s="5">
        <v>449</v>
      </c>
      <c r="B113" s="30" t="s">
        <v>3</v>
      </c>
      <c r="C113" s="35"/>
      <c r="D113" s="35"/>
      <c r="E113" s="35"/>
      <c r="F113" s="35"/>
      <c r="G113" s="35"/>
      <c r="H113" s="35"/>
      <c r="I113" s="8">
        <f>'Combining-Exhibit 4'!M113</f>
        <v>0</v>
      </c>
      <c r="J113" s="8">
        <f t="shared" si="14"/>
        <v>0</v>
      </c>
    </row>
    <row r="114" spans="1:10" x14ac:dyDescent="0.25">
      <c r="B114" s="6" t="s">
        <v>440</v>
      </c>
      <c r="C114" s="9">
        <f t="shared" ref="C114:J114" si="15">SUM(C106:C113)</f>
        <v>0</v>
      </c>
      <c r="D114" s="9">
        <f t="shared" si="15"/>
        <v>0</v>
      </c>
      <c r="E114" s="9">
        <f t="shared" si="15"/>
        <v>0</v>
      </c>
      <c r="F114" s="9">
        <f t="shared" si="15"/>
        <v>0</v>
      </c>
      <c r="G114" s="9">
        <f t="shared" si="15"/>
        <v>0</v>
      </c>
      <c r="H114" s="9">
        <f t="shared" si="15"/>
        <v>0</v>
      </c>
      <c r="I114" s="16">
        <f t="shared" si="15"/>
        <v>0</v>
      </c>
      <c r="J114" s="16">
        <f t="shared" si="15"/>
        <v>0</v>
      </c>
    </row>
    <row r="115" spans="1:10" x14ac:dyDescent="0.25">
      <c r="C115" s="10"/>
      <c r="D115" s="10"/>
      <c r="E115" s="10"/>
      <c r="F115" s="10"/>
      <c r="G115" s="10"/>
      <c r="H115" s="10"/>
      <c r="I115" s="10"/>
      <c r="J115" s="10"/>
    </row>
    <row r="116" spans="1:10" x14ac:dyDescent="0.25">
      <c r="A116" s="5">
        <v>450</v>
      </c>
      <c r="B116" s="4" t="s">
        <v>441</v>
      </c>
      <c r="C116" s="10"/>
      <c r="D116" s="10"/>
      <c r="E116" s="10"/>
      <c r="F116" s="10"/>
      <c r="G116" s="10"/>
      <c r="H116" s="10"/>
      <c r="I116" s="10"/>
      <c r="J116" s="10"/>
    </row>
    <row r="117" spans="1:10" x14ac:dyDescent="0.25">
      <c r="A117" s="5">
        <v>451</v>
      </c>
      <c r="B117" s="30" t="s">
        <v>442</v>
      </c>
      <c r="C117" s="34"/>
      <c r="D117" s="34"/>
      <c r="E117" s="34"/>
      <c r="F117" s="34"/>
      <c r="G117" s="34"/>
      <c r="H117" s="34"/>
      <c r="I117" s="8">
        <f>'Combining-Exhibit 4'!M117</f>
        <v>0</v>
      </c>
      <c r="J117" s="8">
        <f t="shared" ref="J117:J122" si="16">SUM(C117:I117)</f>
        <v>0</v>
      </c>
    </row>
    <row r="118" spans="1:10" x14ac:dyDescent="0.25">
      <c r="A118" s="5">
        <v>452</v>
      </c>
      <c r="B118" s="30" t="s">
        <v>443</v>
      </c>
      <c r="C118" s="34"/>
      <c r="D118" s="34"/>
      <c r="E118" s="34"/>
      <c r="F118" s="34"/>
      <c r="G118" s="34"/>
      <c r="H118" s="34"/>
      <c r="I118" s="8">
        <f>'Combining-Exhibit 4'!M118</f>
        <v>0</v>
      </c>
      <c r="J118" s="8">
        <f t="shared" si="16"/>
        <v>0</v>
      </c>
    </row>
    <row r="119" spans="1:10" x14ac:dyDescent="0.25">
      <c r="A119" s="5">
        <v>455</v>
      </c>
      <c r="B119" s="30" t="s">
        <v>444</v>
      </c>
      <c r="C119" s="34"/>
      <c r="D119" s="34"/>
      <c r="E119" s="34"/>
      <c r="F119" s="34"/>
      <c r="G119" s="34"/>
      <c r="H119" s="34"/>
      <c r="I119" s="8">
        <f>'Combining-Exhibit 4'!M119</f>
        <v>0</v>
      </c>
      <c r="J119" s="8">
        <f t="shared" si="16"/>
        <v>0</v>
      </c>
    </row>
    <row r="120" spans="1:10" x14ac:dyDescent="0.25">
      <c r="A120" s="5">
        <v>456</v>
      </c>
      <c r="B120" s="30" t="s">
        <v>445</v>
      </c>
      <c r="C120" s="34"/>
      <c r="D120" s="34"/>
      <c r="E120" s="34"/>
      <c r="F120" s="34"/>
      <c r="G120" s="34"/>
      <c r="H120" s="34"/>
      <c r="I120" s="8">
        <f>'Combining-Exhibit 4'!M120</f>
        <v>0</v>
      </c>
      <c r="J120" s="8">
        <f t="shared" si="16"/>
        <v>0</v>
      </c>
    </row>
    <row r="121" spans="1:10" x14ac:dyDescent="0.25">
      <c r="A121" s="5">
        <v>457</v>
      </c>
      <c r="B121" s="30" t="s">
        <v>446</v>
      </c>
      <c r="C121" s="34"/>
      <c r="D121" s="34"/>
      <c r="E121" s="34"/>
      <c r="F121" s="34"/>
      <c r="G121" s="34"/>
      <c r="H121" s="34"/>
      <c r="I121" s="8">
        <f>'Combining-Exhibit 4'!M121</f>
        <v>0</v>
      </c>
      <c r="J121" s="8">
        <f t="shared" si="16"/>
        <v>0</v>
      </c>
    </row>
    <row r="122" spans="1:10" x14ac:dyDescent="0.25">
      <c r="A122" s="5">
        <v>458</v>
      </c>
      <c r="B122" s="30" t="s">
        <v>447</v>
      </c>
      <c r="C122" s="35"/>
      <c r="D122" s="35"/>
      <c r="E122" s="35"/>
      <c r="F122" s="35"/>
      <c r="G122" s="35"/>
      <c r="H122" s="35"/>
      <c r="I122" s="8">
        <f>'Combining-Exhibit 4'!M122</f>
        <v>0</v>
      </c>
      <c r="J122" s="8">
        <f t="shared" si="16"/>
        <v>0</v>
      </c>
    </row>
    <row r="123" spans="1:10" x14ac:dyDescent="0.25">
      <c r="B123" s="6" t="s">
        <v>448</v>
      </c>
      <c r="C123" s="9">
        <f t="shared" ref="C123:J123" si="17">SUM(C117:C122)</f>
        <v>0</v>
      </c>
      <c r="D123" s="9">
        <f t="shared" si="17"/>
        <v>0</v>
      </c>
      <c r="E123" s="9">
        <f t="shared" si="17"/>
        <v>0</v>
      </c>
      <c r="F123" s="9">
        <f t="shared" si="17"/>
        <v>0</v>
      </c>
      <c r="G123" s="9">
        <f t="shared" si="17"/>
        <v>0</v>
      </c>
      <c r="H123" s="9">
        <f t="shared" si="17"/>
        <v>0</v>
      </c>
      <c r="I123" s="16">
        <f t="shared" si="17"/>
        <v>0</v>
      </c>
      <c r="J123" s="16">
        <f t="shared" si="17"/>
        <v>0</v>
      </c>
    </row>
    <row r="124" spans="1:10" x14ac:dyDescent="0.25">
      <c r="C124" s="10"/>
      <c r="D124" s="10"/>
      <c r="E124" s="10"/>
      <c r="F124" s="10"/>
      <c r="G124" s="10"/>
      <c r="H124" s="10"/>
      <c r="I124" s="10"/>
      <c r="J124" s="10"/>
    </row>
    <row r="125" spans="1:10" x14ac:dyDescent="0.25">
      <c r="A125" s="5">
        <v>460</v>
      </c>
      <c r="B125" s="4" t="s">
        <v>449</v>
      </c>
      <c r="C125" s="10"/>
      <c r="D125" s="10"/>
      <c r="E125" s="10"/>
      <c r="F125" s="10"/>
      <c r="G125" s="10"/>
      <c r="H125" s="10"/>
      <c r="I125" s="10"/>
      <c r="J125" s="10"/>
    </row>
    <row r="126" spans="1:10" x14ac:dyDescent="0.25">
      <c r="A126" s="5">
        <v>463</v>
      </c>
      <c r="B126" s="30" t="s">
        <v>450</v>
      </c>
      <c r="C126" s="34"/>
      <c r="D126" s="34"/>
      <c r="E126" s="34"/>
      <c r="F126" s="34"/>
      <c r="G126" s="34"/>
      <c r="H126" s="34"/>
      <c r="I126" s="8">
        <f>'Combining-Exhibit 4'!M126</f>
        <v>0</v>
      </c>
      <c r="J126" s="8">
        <f>SUM(C126:I126)</f>
        <v>0</v>
      </c>
    </row>
    <row r="127" spans="1:10" x14ac:dyDescent="0.25">
      <c r="A127" s="5">
        <v>465</v>
      </c>
      <c r="B127" s="30" t="s">
        <v>451</v>
      </c>
      <c r="C127" s="34"/>
      <c r="D127" s="34"/>
      <c r="E127" s="34"/>
      <c r="F127" s="34"/>
      <c r="G127" s="34"/>
      <c r="H127" s="34"/>
      <c r="I127" s="8">
        <f>'Combining-Exhibit 4'!M127</f>
        <v>0</v>
      </c>
      <c r="J127" s="8">
        <f>SUM(C127:I127)</f>
        <v>0</v>
      </c>
    </row>
    <row r="128" spans="1:10" x14ac:dyDescent="0.25">
      <c r="A128" s="5">
        <v>466</v>
      </c>
      <c r="B128" s="30" t="s">
        <v>452</v>
      </c>
      <c r="C128" s="35"/>
      <c r="D128" s="35"/>
      <c r="E128" s="35"/>
      <c r="F128" s="35"/>
      <c r="G128" s="35"/>
      <c r="H128" s="35"/>
      <c r="I128" s="8">
        <f>'Combining-Exhibit 4'!M128</f>
        <v>0</v>
      </c>
      <c r="J128" s="8">
        <f>SUM(C128:I128)</f>
        <v>0</v>
      </c>
    </row>
    <row r="129" spans="1:10" x14ac:dyDescent="0.25">
      <c r="B129" s="6" t="s">
        <v>453</v>
      </c>
      <c r="C129" s="9">
        <f t="shared" ref="C129:J129" si="18">SUM(C126:C128)</f>
        <v>0</v>
      </c>
      <c r="D129" s="9">
        <f t="shared" si="18"/>
        <v>0</v>
      </c>
      <c r="E129" s="9">
        <f t="shared" si="18"/>
        <v>0</v>
      </c>
      <c r="F129" s="9">
        <f t="shared" si="18"/>
        <v>0</v>
      </c>
      <c r="G129" s="9">
        <f t="shared" si="18"/>
        <v>0</v>
      </c>
      <c r="H129" s="9">
        <f t="shared" si="18"/>
        <v>0</v>
      </c>
      <c r="I129" s="16">
        <f t="shared" si="18"/>
        <v>0</v>
      </c>
      <c r="J129" s="16">
        <f t="shared" si="18"/>
        <v>0</v>
      </c>
    </row>
    <row r="130" spans="1:10" x14ac:dyDescent="0.25">
      <c r="C130" s="10"/>
      <c r="D130" s="10"/>
      <c r="E130" s="10"/>
      <c r="F130" s="10"/>
      <c r="G130" s="10"/>
      <c r="H130" s="10"/>
      <c r="I130" s="10"/>
      <c r="J130" s="10"/>
    </row>
    <row r="131" spans="1:10" x14ac:dyDescent="0.25">
      <c r="A131" s="5">
        <v>470</v>
      </c>
      <c r="B131" s="4" t="s">
        <v>454</v>
      </c>
      <c r="C131" s="34"/>
      <c r="D131" s="34"/>
      <c r="E131" s="34"/>
      <c r="F131" s="34"/>
      <c r="G131" s="34"/>
      <c r="H131" s="34"/>
      <c r="I131" s="8">
        <f>'Combining-Exhibit 4'!M131</f>
        <v>0</v>
      </c>
      <c r="J131" s="8">
        <f>SUM(C131:I131)</f>
        <v>0</v>
      </c>
    </row>
    <row r="132" spans="1:10" x14ac:dyDescent="0.25">
      <c r="B132" s="4"/>
      <c r="C132" s="8"/>
      <c r="D132" s="8"/>
      <c r="E132" s="8"/>
      <c r="F132" s="8"/>
      <c r="G132" s="8"/>
      <c r="H132" s="8"/>
      <c r="I132" s="8"/>
      <c r="J132" s="8"/>
    </row>
    <row r="133" spans="1:10" x14ac:dyDescent="0.25">
      <c r="A133" s="5">
        <v>480</v>
      </c>
      <c r="B133" s="4" t="s">
        <v>455</v>
      </c>
      <c r="C133" s="34"/>
      <c r="D133" s="34"/>
      <c r="E133" s="34"/>
      <c r="F133" s="34"/>
      <c r="G133" s="34"/>
      <c r="H133" s="34"/>
      <c r="I133" s="8">
        <f>'Combining-Exhibit 4'!M133</f>
        <v>0</v>
      </c>
      <c r="J133" s="8">
        <f>SUM(C133:I133)</f>
        <v>0</v>
      </c>
    </row>
    <row r="134" spans="1:10" x14ac:dyDescent="0.25">
      <c r="B134" s="4"/>
      <c r="C134" s="8"/>
      <c r="D134" s="8"/>
      <c r="E134" s="8"/>
      <c r="F134" s="8"/>
      <c r="G134" s="8"/>
      <c r="H134" s="8"/>
      <c r="I134" s="8"/>
      <c r="J134" s="8"/>
    </row>
    <row r="135" spans="1:10" x14ac:dyDescent="0.25">
      <c r="A135" s="5">
        <v>485</v>
      </c>
      <c r="B135" s="4" t="s">
        <v>456</v>
      </c>
      <c r="C135" s="34"/>
      <c r="D135" s="34"/>
      <c r="E135" s="34"/>
      <c r="F135" s="34"/>
      <c r="G135" s="34"/>
      <c r="H135" s="34"/>
      <c r="I135" s="8">
        <f>'Combining-Exhibit 4'!M135</f>
        <v>0</v>
      </c>
      <c r="J135" s="8">
        <f>SUM(C135:I135)</f>
        <v>0</v>
      </c>
    </row>
    <row r="136" spans="1:10" x14ac:dyDescent="0.25">
      <c r="B136" s="4"/>
      <c r="C136" s="8"/>
      <c r="D136" s="8"/>
      <c r="E136" s="8"/>
      <c r="F136" s="8"/>
      <c r="G136" s="8"/>
      <c r="H136" s="8"/>
      <c r="I136" s="8"/>
      <c r="J136" s="8"/>
    </row>
    <row r="137" spans="1:10" x14ac:dyDescent="0.25">
      <c r="A137" s="5">
        <v>490</v>
      </c>
      <c r="B137" s="4" t="s">
        <v>457</v>
      </c>
      <c r="C137" s="8"/>
      <c r="D137" s="8"/>
      <c r="E137" s="8"/>
      <c r="F137" s="8"/>
      <c r="G137" s="8"/>
      <c r="H137" s="8"/>
      <c r="I137" s="8"/>
      <c r="J137" s="8"/>
    </row>
    <row r="138" spans="1:10" x14ac:dyDescent="0.25">
      <c r="A138" s="5">
        <v>491</v>
      </c>
      <c r="B138" s="30" t="s">
        <v>458</v>
      </c>
      <c r="C138" s="34"/>
      <c r="D138" s="34"/>
      <c r="E138" s="34"/>
      <c r="F138" s="34"/>
      <c r="G138" s="34"/>
      <c r="H138" s="34"/>
      <c r="I138" s="8">
        <f>'Combining-Exhibit 4'!M138</f>
        <v>0</v>
      </c>
      <c r="J138" s="8">
        <f>SUM(C138:I138)</f>
        <v>0</v>
      </c>
    </row>
    <row r="139" spans="1:10" x14ac:dyDescent="0.25">
      <c r="A139" s="5">
        <v>492</v>
      </c>
      <c r="B139" s="30" t="s">
        <v>459</v>
      </c>
      <c r="C139" s="34"/>
      <c r="D139" s="34"/>
      <c r="E139" s="34"/>
      <c r="F139" s="34"/>
      <c r="G139" s="34"/>
      <c r="H139" s="34"/>
      <c r="I139" s="8">
        <f>'Combining-Exhibit 4'!M139</f>
        <v>0</v>
      </c>
      <c r="J139" s="8">
        <f>SUM(C139:I139)</f>
        <v>0</v>
      </c>
    </row>
    <row r="140" spans="1:10" x14ac:dyDescent="0.25">
      <c r="A140" s="5">
        <v>499</v>
      </c>
      <c r="B140" s="30" t="s">
        <v>460</v>
      </c>
      <c r="C140" s="35"/>
      <c r="D140" s="35"/>
      <c r="E140" s="35"/>
      <c r="F140" s="35"/>
      <c r="G140" s="35"/>
      <c r="H140" s="35"/>
      <c r="I140" s="8">
        <f>'Combining-Exhibit 4'!M140</f>
        <v>0</v>
      </c>
      <c r="J140" s="8">
        <f>SUM(C140:I140)</f>
        <v>0</v>
      </c>
    </row>
    <row r="141" spans="1:10" x14ac:dyDescent="0.25">
      <c r="B141" s="6" t="s">
        <v>461</v>
      </c>
      <c r="C141" s="9">
        <f t="shared" ref="C141:J141" si="19">SUM(C138:C140)</f>
        <v>0</v>
      </c>
      <c r="D141" s="9">
        <f t="shared" si="19"/>
        <v>0</v>
      </c>
      <c r="E141" s="9">
        <f t="shared" si="19"/>
        <v>0</v>
      </c>
      <c r="F141" s="9">
        <f t="shared" si="19"/>
        <v>0</v>
      </c>
      <c r="G141" s="9">
        <f t="shared" si="19"/>
        <v>0</v>
      </c>
      <c r="H141" s="9">
        <f t="shared" si="19"/>
        <v>0</v>
      </c>
      <c r="I141" s="16">
        <f t="shared" si="19"/>
        <v>0</v>
      </c>
      <c r="J141" s="16">
        <f t="shared" si="19"/>
        <v>0</v>
      </c>
    </row>
    <row r="142" spans="1:10" x14ac:dyDescent="0.25">
      <c r="B142" s="6" t="s">
        <v>10</v>
      </c>
      <c r="C142" s="9">
        <f>+C141+C135+C133+C131+C129+C123+C114+C103+C91+C84</f>
        <v>0</v>
      </c>
      <c r="D142" s="9">
        <f t="shared" ref="D142:J142" si="20">+D141+D135+D133+D131+D129+D123+D114+D103+D91+D84</f>
        <v>0</v>
      </c>
      <c r="E142" s="9">
        <f t="shared" si="20"/>
        <v>0</v>
      </c>
      <c r="F142" s="9">
        <f t="shared" si="20"/>
        <v>0</v>
      </c>
      <c r="G142" s="9">
        <f t="shared" si="20"/>
        <v>0</v>
      </c>
      <c r="H142" s="9">
        <f t="shared" si="20"/>
        <v>0</v>
      </c>
      <c r="I142" s="9">
        <f t="shared" si="20"/>
        <v>0</v>
      </c>
      <c r="J142" s="9">
        <f t="shared" si="20"/>
        <v>0</v>
      </c>
    </row>
    <row r="143" spans="1:10" x14ac:dyDescent="0.25">
      <c r="B143" s="6" t="s">
        <v>357</v>
      </c>
      <c r="C143" s="9">
        <f t="shared" ref="C143:J143" si="21">+C75-C142</f>
        <v>0</v>
      </c>
      <c r="D143" s="9">
        <f t="shared" si="21"/>
        <v>0</v>
      </c>
      <c r="E143" s="9">
        <f t="shared" si="21"/>
        <v>0</v>
      </c>
      <c r="F143" s="9">
        <f t="shared" si="21"/>
        <v>0</v>
      </c>
      <c r="G143" s="9">
        <f t="shared" si="21"/>
        <v>0</v>
      </c>
      <c r="H143" s="9">
        <f t="shared" si="21"/>
        <v>0</v>
      </c>
      <c r="I143" s="9">
        <f t="shared" si="21"/>
        <v>0</v>
      </c>
      <c r="J143" s="9">
        <f t="shared" si="21"/>
        <v>0</v>
      </c>
    </row>
    <row r="144" spans="1:10" x14ac:dyDescent="0.25">
      <c r="C144" s="10"/>
      <c r="D144" s="10"/>
      <c r="E144" s="10"/>
      <c r="F144" s="10"/>
      <c r="G144" s="10"/>
      <c r="H144" s="10"/>
      <c r="I144" s="10"/>
      <c r="J144" s="10"/>
    </row>
    <row r="145" spans="1:10" x14ac:dyDescent="0.25">
      <c r="B145" s="4" t="s">
        <v>11</v>
      </c>
      <c r="C145" s="10"/>
      <c r="D145" s="10"/>
      <c r="E145" s="10"/>
      <c r="F145" s="10"/>
      <c r="G145" s="10"/>
      <c r="H145" s="10"/>
      <c r="I145" s="10"/>
      <c r="J145" s="10"/>
    </row>
    <row r="146" spans="1:10" x14ac:dyDescent="0.25">
      <c r="A146" s="5">
        <v>391.01</v>
      </c>
      <c r="B146" s="30" t="s">
        <v>462</v>
      </c>
      <c r="C146" s="34"/>
      <c r="D146" s="34"/>
      <c r="E146" s="34"/>
      <c r="F146" s="34"/>
      <c r="G146" s="34"/>
      <c r="H146" s="34"/>
      <c r="I146" s="8">
        <f>'Combining-Exhibit 4'!M146</f>
        <v>0</v>
      </c>
      <c r="J146" s="8">
        <f t="shared" ref="J146:J152" si="22">SUM(C146:I146)</f>
        <v>0</v>
      </c>
    </row>
    <row r="147" spans="1:10" x14ac:dyDescent="0.25">
      <c r="A147" s="5">
        <v>511</v>
      </c>
      <c r="B147" s="30" t="s">
        <v>463</v>
      </c>
      <c r="C147" s="34"/>
      <c r="D147" s="34"/>
      <c r="E147" s="34"/>
      <c r="F147" s="34"/>
      <c r="G147" s="34"/>
      <c r="H147" s="34"/>
      <c r="I147" s="8">
        <f>'Combining-Exhibit 4'!M147</f>
        <v>0</v>
      </c>
      <c r="J147" s="8">
        <f t="shared" si="22"/>
        <v>0</v>
      </c>
    </row>
    <row r="148" spans="1:10" x14ac:dyDescent="0.25">
      <c r="A148" s="5">
        <v>512</v>
      </c>
      <c r="B148" s="30" t="s">
        <v>806</v>
      </c>
      <c r="C148" s="34"/>
      <c r="D148" s="34"/>
      <c r="E148" s="34"/>
      <c r="F148" s="34"/>
      <c r="G148" s="34"/>
      <c r="H148" s="34"/>
      <c r="I148" s="8">
        <f>'Combining-Exhibit 4'!M148</f>
        <v>0</v>
      </c>
      <c r="J148" s="8">
        <f t="shared" si="22"/>
        <v>0</v>
      </c>
    </row>
    <row r="149" spans="1:10" x14ac:dyDescent="0.25">
      <c r="A149" s="5">
        <v>513</v>
      </c>
      <c r="B149" s="30" t="s">
        <v>464</v>
      </c>
      <c r="C149" s="34"/>
      <c r="D149" s="34"/>
      <c r="E149" s="34"/>
      <c r="F149" s="34"/>
      <c r="G149" s="34"/>
      <c r="H149" s="34"/>
      <c r="I149" s="8">
        <f>'Combining-Exhibit 4'!M149</f>
        <v>0</v>
      </c>
      <c r="J149" s="8">
        <f t="shared" si="22"/>
        <v>0</v>
      </c>
    </row>
    <row r="150" spans="1:10" x14ac:dyDescent="0.25">
      <c r="A150" s="5">
        <v>391.03</v>
      </c>
      <c r="B150" s="30" t="s">
        <v>465</v>
      </c>
      <c r="C150" s="34"/>
      <c r="D150" s="34"/>
      <c r="E150" s="34"/>
      <c r="F150" s="34"/>
      <c r="G150" s="34"/>
      <c r="H150" s="34"/>
      <c r="I150" s="8">
        <f>'Combining-Exhibit 4'!M150</f>
        <v>0</v>
      </c>
      <c r="J150" s="8">
        <f t="shared" si="22"/>
        <v>0</v>
      </c>
    </row>
    <row r="151" spans="1:10" x14ac:dyDescent="0.25">
      <c r="A151" s="5">
        <v>391.04</v>
      </c>
      <c r="B151" s="30" t="s">
        <v>466</v>
      </c>
      <c r="C151" s="34"/>
      <c r="D151" s="34"/>
      <c r="E151" s="34"/>
      <c r="F151" s="34"/>
      <c r="G151" s="34"/>
      <c r="H151" s="34"/>
      <c r="I151" s="8">
        <f>'Combining-Exhibit 4'!M151</f>
        <v>0</v>
      </c>
      <c r="J151" s="8">
        <f t="shared" si="22"/>
        <v>0</v>
      </c>
    </row>
    <row r="152" spans="1:10" x14ac:dyDescent="0.25">
      <c r="A152" s="14">
        <v>391.2</v>
      </c>
      <c r="B152" s="30" t="s">
        <v>467</v>
      </c>
      <c r="C152" s="35"/>
      <c r="D152" s="35"/>
      <c r="E152" s="35"/>
      <c r="F152" s="35"/>
      <c r="G152" s="35"/>
      <c r="H152" s="35"/>
      <c r="I152" s="82">
        <f>'Combining-Exhibit 4'!M152</f>
        <v>0</v>
      </c>
      <c r="J152" s="9">
        <f t="shared" si="22"/>
        <v>0</v>
      </c>
    </row>
    <row r="153" spans="1:10" x14ac:dyDescent="0.25">
      <c r="B153" s="6" t="s">
        <v>12</v>
      </c>
      <c r="C153" s="9">
        <f t="shared" ref="C153:J153" si="23">SUM(C146:C152)</f>
        <v>0</v>
      </c>
      <c r="D153" s="9">
        <f t="shared" si="23"/>
        <v>0</v>
      </c>
      <c r="E153" s="9">
        <f t="shared" si="23"/>
        <v>0</v>
      </c>
      <c r="F153" s="9">
        <f t="shared" si="23"/>
        <v>0</v>
      </c>
      <c r="G153" s="9">
        <f t="shared" si="23"/>
        <v>0</v>
      </c>
      <c r="H153" s="9">
        <f t="shared" si="23"/>
        <v>0</v>
      </c>
      <c r="I153" s="9">
        <f t="shared" si="23"/>
        <v>0</v>
      </c>
      <c r="J153" s="9">
        <f t="shared" si="23"/>
        <v>0</v>
      </c>
    </row>
    <row r="154" spans="1:10" x14ac:dyDescent="0.25">
      <c r="C154" s="10"/>
      <c r="D154" s="10"/>
      <c r="E154" s="10"/>
      <c r="F154" s="10"/>
      <c r="G154" s="10"/>
      <c r="H154" s="10"/>
      <c r="I154" s="10"/>
      <c r="J154" s="10"/>
    </row>
    <row r="155" spans="1:10" x14ac:dyDescent="0.25">
      <c r="A155" s="17" t="s">
        <v>13</v>
      </c>
      <c r="B155" s="30" t="s">
        <v>468</v>
      </c>
      <c r="C155" s="34"/>
      <c r="D155" s="34"/>
      <c r="E155" s="34"/>
      <c r="F155" s="34"/>
      <c r="G155" s="34"/>
      <c r="H155" s="34"/>
      <c r="I155" s="8">
        <f>'Combining-Exhibit 4'!M155</f>
        <v>0</v>
      </c>
      <c r="J155" s="8">
        <f>SUM(C155:I155)</f>
        <v>0</v>
      </c>
    </row>
    <row r="156" spans="1:10" x14ac:dyDescent="0.25">
      <c r="A156" s="17" t="s">
        <v>14</v>
      </c>
      <c r="B156" s="30" t="s">
        <v>469</v>
      </c>
      <c r="C156" s="35"/>
      <c r="D156" s="35"/>
      <c r="E156" s="35"/>
      <c r="F156" s="35"/>
      <c r="G156" s="35"/>
      <c r="H156" s="35"/>
      <c r="I156" s="9">
        <f>'Combining-Exhibit 4'!M156</f>
        <v>0</v>
      </c>
      <c r="J156" s="9">
        <f>SUM(C156:I156)</f>
        <v>0</v>
      </c>
    </row>
    <row r="157" spans="1:10" x14ac:dyDescent="0.25">
      <c r="B157" s="6" t="s">
        <v>15</v>
      </c>
      <c r="C157" s="9">
        <f>+C75-C142+C153+C155+C156</f>
        <v>0</v>
      </c>
      <c r="D157" s="9">
        <f t="shared" ref="D157:J157" si="24">+D75-D142+D153+D155+D156</f>
        <v>0</v>
      </c>
      <c r="E157" s="9">
        <f t="shared" si="24"/>
        <v>0</v>
      </c>
      <c r="F157" s="9">
        <f t="shared" si="24"/>
        <v>0</v>
      </c>
      <c r="G157" s="9">
        <f t="shared" si="24"/>
        <v>0</v>
      </c>
      <c r="H157" s="9">
        <f t="shared" si="24"/>
        <v>0</v>
      </c>
      <c r="I157" s="16">
        <f t="shared" si="24"/>
        <v>0</v>
      </c>
      <c r="J157" s="16">
        <f t="shared" si="24"/>
        <v>0</v>
      </c>
    </row>
    <row r="158" spans="1:10" x14ac:dyDescent="0.25">
      <c r="C158" s="10"/>
      <c r="D158" s="10"/>
      <c r="E158" s="10"/>
      <c r="F158" s="10"/>
      <c r="G158" s="10"/>
      <c r="H158" s="10"/>
      <c r="I158" s="10"/>
      <c r="J158" s="10"/>
    </row>
    <row r="159" spans="1:10" x14ac:dyDescent="0.25">
      <c r="B159" s="6" t="s">
        <v>1054</v>
      </c>
      <c r="C159" s="49"/>
      <c r="D159" s="49"/>
      <c r="E159" s="58"/>
      <c r="F159" s="58"/>
      <c r="G159" s="58"/>
      <c r="H159" s="68"/>
      <c r="I159" s="8">
        <f>'Combining-Exhibit 4'!M159</f>
        <v>0</v>
      </c>
      <c r="J159" s="8">
        <f>SUM(C159:I159)</f>
        <v>0</v>
      </c>
    </row>
    <row r="160" spans="1:10" x14ac:dyDescent="0.25">
      <c r="B160" s="6" t="s">
        <v>1055</v>
      </c>
      <c r="C160" s="10"/>
      <c r="D160" s="10"/>
      <c r="E160" s="10"/>
      <c r="F160" s="10"/>
      <c r="G160" s="10"/>
      <c r="H160" s="10"/>
      <c r="I160" s="10"/>
      <c r="J160" s="10"/>
    </row>
    <row r="161" spans="2:11" x14ac:dyDescent="0.25">
      <c r="B161" s="194"/>
      <c r="C161" s="34"/>
      <c r="D161" s="34"/>
      <c r="E161" s="34"/>
      <c r="F161" s="34"/>
      <c r="G161" s="34"/>
      <c r="H161" s="34"/>
      <c r="I161" s="8">
        <f>'Combining-Exhibit 4'!M161</f>
        <v>0</v>
      </c>
      <c r="J161" s="8">
        <f>SUM(C161:I161)</f>
        <v>0</v>
      </c>
    </row>
    <row r="162" spans="2:11" x14ac:dyDescent="0.25">
      <c r="B162" s="194"/>
      <c r="C162" s="35"/>
      <c r="D162" s="35"/>
      <c r="E162" s="35"/>
      <c r="F162" s="35"/>
      <c r="G162" s="35"/>
      <c r="H162" s="35"/>
      <c r="I162" s="9">
        <f>'Combining-Exhibit 4'!M162</f>
        <v>0</v>
      </c>
      <c r="J162" s="9">
        <f>SUM(C162:I162)</f>
        <v>0</v>
      </c>
    </row>
    <row r="163" spans="2:11" x14ac:dyDescent="0.25">
      <c r="B163" s="6" t="s">
        <v>1056</v>
      </c>
      <c r="C163" s="9">
        <f t="shared" ref="C163:J163" si="25">+C162+C161+C159</f>
        <v>0</v>
      </c>
      <c r="D163" s="9">
        <f t="shared" si="25"/>
        <v>0</v>
      </c>
      <c r="E163" s="9">
        <f t="shared" si="25"/>
        <v>0</v>
      </c>
      <c r="F163" s="9">
        <f t="shared" si="25"/>
        <v>0</v>
      </c>
      <c r="G163" s="9">
        <f t="shared" si="25"/>
        <v>0</v>
      </c>
      <c r="H163" s="9">
        <f t="shared" si="25"/>
        <v>0</v>
      </c>
      <c r="I163" s="9">
        <f t="shared" si="25"/>
        <v>0</v>
      </c>
      <c r="J163" s="9">
        <f t="shared" si="25"/>
        <v>0</v>
      </c>
    </row>
    <row r="164" spans="2:11" ht="15.75" thickBot="1" x14ac:dyDescent="0.3">
      <c r="B164" s="6" t="s">
        <v>16</v>
      </c>
      <c r="C164" s="12">
        <f t="shared" ref="C164:J164" si="26">+C163+C157</f>
        <v>0</v>
      </c>
      <c r="D164" s="12">
        <f t="shared" si="26"/>
        <v>0</v>
      </c>
      <c r="E164" s="12">
        <f t="shared" si="26"/>
        <v>0</v>
      </c>
      <c r="F164" s="12">
        <f t="shared" si="26"/>
        <v>0</v>
      </c>
      <c r="G164" s="12">
        <f t="shared" si="26"/>
        <v>0</v>
      </c>
      <c r="H164" s="12">
        <f t="shared" si="26"/>
        <v>0</v>
      </c>
      <c r="I164" s="12">
        <f t="shared" si="26"/>
        <v>0</v>
      </c>
      <c r="J164" s="12">
        <f t="shared" si="26"/>
        <v>0</v>
      </c>
    </row>
    <row r="165" spans="2:11" ht="15.75" thickTop="1" x14ac:dyDescent="0.25">
      <c r="C165" s="39" t="str">
        <f>IF(ROUND(C164,2)=ROUND('Exhibit 3'!C23,2), "Yes","No")</f>
        <v>Yes</v>
      </c>
      <c r="D165" s="39" t="str">
        <f>IF(ROUND(D164,2)=ROUND('Exhibit 3'!D23,2), "Yes","No")</f>
        <v>Yes</v>
      </c>
      <c r="E165" s="39" t="str">
        <f>IF(ROUND(E164,2)=ROUND('Exhibit 3'!E23,2), "Yes","No")</f>
        <v>Yes</v>
      </c>
      <c r="F165" s="39" t="str">
        <f>IF(ROUND(F164,2)=ROUND('Exhibit 3'!F23,2), "Yes","No")</f>
        <v>Yes</v>
      </c>
      <c r="G165" s="39" t="str">
        <f>IF(ROUND(G164,2)=ROUND('Exhibit 3'!G23,2), "Yes","No")</f>
        <v>Yes</v>
      </c>
      <c r="H165" s="39" t="str">
        <f>IF(ROUND(H164,2)=ROUND('Exhibit 3'!H23,2), "Yes","No")</f>
        <v>Yes</v>
      </c>
      <c r="I165" s="39" t="str">
        <f>IF(ROUND(I164,2)=ROUND('Exhibit 3'!I23,2), "Yes","No")</f>
        <v>Yes</v>
      </c>
      <c r="J165" s="39" t="str">
        <f>IF(ROUND(J164,2)=ROUND('Exhibit 3'!J23,2), "Yes","No")</f>
        <v>Yes</v>
      </c>
      <c r="K165" s="55"/>
    </row>
    <row r="166" spans="2:11" x14ac:dyDescent="0.25">
      <c r="C166" s="39"/>
      <c r="D166" s="39"/>
      <c r="E166" s="39"/>
      <c r="F166" s="39"/>
      <c r="G166" s="39"/>
      <c r="H166" s="39"/>
      <c r="I166" s="39"/>
      <c r="J166" s="39"/>
    </row>
    <row r="168" spans="2:11" x14ac:dyDescent="0.25">
      <c r="B168" s="6" t="s">
        <v>26</v>
      </c>
    </row>
  </sheetData>
  <sheetProtection algorithmName="SHA-512" hashValue="GyI86pOTIdv+iomxllaDsDl6JhwyxEJKHbALFswn+t1JAZUBP5s2jr3K+K3UKVM1TqcSSU+hrNCKfavLc5OdLg==" saltValue="jZV7KnRxl8oIHxF0Q9TjBQ==" spinCount="100000" sheet="1" objects="1" scenarios="1" formatCells="0" formatColumns="0" formatRows="0" selectLockedCells="1"/>
  <mergeCells count="4">
    <mergeCell ref="B1:J1"/>
    <mergeCell ref="B2:J2"/>
    <mergeCell ref="B3:J3"/>
    <mergeCell ref="B4:J4"/>
  </mergeCells>
  <pageMargins left="0.7" right="0.7" top="0.75" bottom="0.75" header="0.3" footer="0.3"/>
  <pageSetup scale="58" fitToHeight="10" orientation="landscape" r:id="rId1"/>
  <headerFooter>
    <oddHeader>&amp;RExhibit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37"/>
  <sheetViews>
    <sheetView zoomScaleNormal="100" workbookViewId="0">
      <selection activeCell="C11" sqref="C11"/>
    </sheetView>
  </sheetViews>
  <sheetFormatPr defaultColWidth="9.140625" defaultRowHeight="15" x14ac:dyDescent="0.25"/>
  <cols>
    <col min="1" max="1" width="7.85546875" style="5" customWidth="1"/>
    <col min="2" max="2" width="41.85546875" style="6" customWidth="1"/>
    <col min="3" max="9" width="19" style="6" customWidth="1"/>
    <col min="10" max="16384" width="9.140625" style="6"/>
  </cols>
  <sheetData>
    <row r="1" spans="1:9" x14ac:dyDescent="0.25">
      <c r="B1" s="285" t="str">
        <f>CONCATENATE("MUNICIPALITY OF"," ",'Start Here'!B2)</f>
        <v>MUNICIPALITY OF ABERDEEN</v>
      </c>
      <c r="C1" s="285"/>
      <c r="D1" s="285"/>
      <c r="E1" s="285"/>
      <c r="F1" s="285"/>
      <c r="G1" s="285"/>
      <c r="H1" s="285"/>
      <c r="I1" s="285"/>
    </row>
    <row r="2" spans="1:9" x14ac:dyDescent="0.25">
      <c r="B2" s="286" t="s">
        <v>470</v>
      </c>
      <c r="C2" s="286"/>
      <c r="D2" s="286"/>
      <c r="E2" s="286"/>
      <c r="F2" s="286"/>
      <c r="G2" s="286"/>
      <c r="H2" s="286"/>
      <c r="I2" s="286"/>
    </row>
    <row r="3" spans="1:9" x14ac:dyDescent="0.25">
      <c r="B3" s="286" t="s">
        <v>471</v>
      </c>
      <c r="C3" s="286"/>
      <c r="D3" s="286"/>
      <c r="E3" s="286"/>
      <c r="F3" s="286"/>
      <c r="G3" s="286"/>
      <c r="H3" s="286"/>
      <c r="I3" s="286"/>
    </row>
    <row r="4" spans="1:9" x14ac:dyDescent="0.25">
      <c r="B4" s="287">
        <f>'Start Here'!B5</f>
        <v>45657</v>
      </c>
      <c r="C4" s="287"/>
      <c r="D4" s="287"/>
      <c r="E4" s="287"/>
      <c r="F4" s="287"/>
      <c r="G4" s="287"/>
      <c r="H4" s="287"/>
      <c r="I4" s="287"/>
    </row>
    <row r="5" spans="1:9" x14ac:dyDescent="0.25">
      <c r="B5" s="4"/>
      <c r="C5" s="27"/>
      <c r="D5" s="27"/>
      <c r="E5" s="27"/>
      <c r="F5" s="207"/>
      <c r="G5" s="27"/>
      <c r="H5" s="27"/>
      <c r="I5" s="27"/>
    </row>
    <row r="6" spans="1:9" x14ac:dyDescent="0.25">
      <c r="B6" s="4"/>
      <c r="C6" s="288" t="s">
        <v>472</v>
      </c>
      <c r="D6" s="288"/>
      <c r="E6" s="288"/>
      <c r="F6" s="288"/>
      <c r="G6" s="288"/>
      <c r="H6" s="288"/>
      <c r="I6" s="27"/>
    </row>
    <row r="7" spans="1:9" x14ac:dyDescent="0.25">
      <c r="B7" s="4"/>
      <c r="C7" s="27" t="s">
        <v>473</v>
      </c>
      <c r="D7" s="27" t="s">
        <v>474</v>
      </c>
      <c r="E7" s="184"/>
      <c r="F7" s="184"/>
      <c r="G7" s="184"/>
      <c r="H7" s="27"/>
      <c r="I7" s="27" t="s">
        <v>475</v>
      </c>
    </row>
    <row r="8" spans="1:9" x14ac:dyDescent="0.25">
      <c r="B8" s="4"/>
      <c r="C8" s="29" t="s">
        <v>5</v>
      </c>
      <c r="D8" s="29" t="s">
        <v>5</v>
      </c>
      <c r="E8" s="29" t="s">
        <v>5</v>
      </c>
      <c r="F8" s="209" t="s">
        <v>5</v>
      </c>
      <c r="G8" s="29" t="s">
        <v>5</v>
      </c>
      <c r="H8" s="29" t="s">
        <v>476</v>
      </c>
      <c r="I8" s="29" t="s">
        <v>477</v>
      </c>
    </row>
    <row r="9" spans="1:9" x14ac:dyDescent="0.25">
      <c r="B9" s="4" t="s">
        <v>20</v>
      </c>
    </row>
    <row r="10" spans="1:9" x14ac:dyDescent="0.25">
      <c r="B10" s="6" t="s">
        <v>478</v>
      </c>
    </row>
    <row r="11" spans="1:9" x14ac:dyDescent="0.25">
      <c r="A11" s="5">
        <v>101</v>
      </c>
      <c r="B11" s="32" t="s">
        <v>343</v>
      </c>
      <c r="C11" s="34"/>
      <c r="D11" s="34"/>
      <c r="E11" s="34"/>
      <c r="F11" s="34"/>
      <c r="G11" s="34"/>
      <c r="H11" s="8">
        <f>SUM(C11:G11)</f>
        <v>0</v>
      </c>
      <c r="I11" s="34"/>
    </row>
    <row r="12" spans="1:9" x14ac:dyDescent="0.25">
      <c r="A12" s="5">
        <v>106</v>
      </c>
      <c r="B12" s="32" t="s">
        <v>344</v>
      </c>
      <c r="C12" s="34"/>
      <c r="D12" s="34"/>
      <c r="E12" s="34"/>
      <c r="F12" s="34"/>
      <c r="G12" s="34"/>
      <c r="H12" s="8">
        <f>SUM(C12:G12)</f>
        <v>0</v>
      </c>
      <c r="I12" s="34"/>
    </row>
    <row r="13" spans="1:9" x14ac:dyDescent="0.25">
      <c r="A13" s="5">
        <v>151</v>
      </c>
      <c r="B13" s="32" t="s">
        <v>345</v>
      </c>
      <c r="C13" s="35"/>
      <c r="D13" s="35"/>
      <c r="E13" s="35"/>
      <c r="F13" s="35"/>
      <c r="G13" s="35"/>
      <c r="H13" s="9">
        <f>SUM(C13:G13)</f>
        <v>0</v>
      </c>
      <c r="I13" s="35"/>
    </row>
    <row r="14" spans="1:9" x14ac:dyDescent="0.25">
      <c r="B14" s="6" t="s">
        <v>479</v>
      </c>
      <c r="C14" s="9">
        <f t="shared" ref="C14:I14" si="0">SUM(C11:C13)</f>
        <v>0</v>
      </c>
      <c r="D14" s="9">
        <f t="shared" si="0"/>
        <v>0</v>
      </c>
      <c r="E14" s="9">
        <f t="shared" si="0"/>
        <v>0</v>
      </c>
      <c r="F14" s="9">
        <f t="shared" si="0"/>
        <v>0</v>
      </c>
      <c r="G14" s="9">
        <f t="shared" si="0"/>
        <v>0</v>
      </c>
      <c r="H14" s="9">
        <f t="shared" si="0"/>
        <v>0</v>
      </c>
      <c r="I14" s="9">
        <f t="shared" si="0"/>
        <v>0</v>
      </c>
    </row>
    <row r="15" spans="1:9" x14ac:dyDescent="0.25">
      <c r="C15" s="10"/>
      <c r="D15" s="10"/>
      <c r="E15" s="10"/>
      <c r="F15" s="10"/>
      <c r="G15" s="10"/>
      <c r="H15" s="10"/>
      <c r="I15" s="10"/>
    </row>
    <row r="16" spans="1:9" x14ac:dyDescent="0.25">
      <c r="B16" s="6" t="s">
        <v>480</v>
      </c>
      <c r="C16" s="10"/>
      <c r="D16" s="10"/>
      <c r="E16" s="10"/>
      <c r="F16" s="10"/>
      <c r="G16" s="10"/>
      <c r="H16" s="10"/>
      <c r="I16" s="10"/>
    </row>
    <row r="17" spans="1:9" x14ac:dyDescent="0.25">
      <c r="A17" s="5">
        <v>107.1</v>
      </c>
      <c r="B17" s="32" t="s">
        <v>484</v>
      </c>
      <c r="C17" s="34"/>
      <c r="D17" s="34"/>
      <c r="E17" s="34"/>
      <c r="F17" s="34"/>
      <c r="G17" s="34"/>
      <c r="H17" s="8">
        <f>SUM(C17:G17)</f>
        <v>0</v>
      </c>
      <c r="I17" s="34"/>
    </row>
    <row r="18" spans="1:9" x14ac:dyDescent="0.25">
      <c r="A18" s="5">
        <v>107.2</v>
      </c>
      <c r="B18" s="32" t="s">
        <v>347</v>
      </c>
      <c r="C18" s="35"/>
      <c r="D18" s="35"/>
      <c r="E18" s="35"/>
      <c r="F18" s="35"/>
      <c r="G18" s="35"/>
      <c r="H18" s="9">
        <f>SUM(C18:G18)</f>
        <v>0</v>
      </c>
      <c r="I18" s="35"/>
    </row>
    <row r="19" spans="1:9" x14ac:dyDescent="0.25">
      <c r="B19" s="6" t="s">
        <v>481</v>
      </c>
      <c r="C19" s="9">
        <f t="shared" ref="C19:I19" si="1">SUM(C17:C18)</f>
        <v>0</v>
      </c>
      <c r="D19" s="9">
        <f t="shared" si="1"/>
        <v>0</v>
      </c>
      <c r="E19" s="9">
        <f t="shared" si="1"/>
        <v>0</v>
      </c>
      <c r="F19" s="9">
        <f t="shared" si="1"/>
        <v>0</v>
      </c>
      <c r="G19" s="9">
        <f t="shared" si="1"/>
        <v>0</v>
      </c>
      <c r="H19" s="9">
        <f t="shared" si="1"/>
        <v>0</v>
      </c>
      <c r="I19" s="9">
        <f t="shared" si="1"/>
        <v>0</v>
      </c>
    </row>
    <row r="20" spans="1:9" ht="15.75" thickBot="1" x14ac:dyDescent="0.3">
      <c r="B20" s="6" t="s">
        <v>21</v>
      </c>
      <c r="C20" s="12">
        <f t="shared" ref="C20:I20" si="2">+C19+C14</f>
        <v>0</v>
      </c>
      <c r="D20" s="12">
        <f t="shared" si="2"/>
        <v>0</v>
      </c>
      <c r="E20" s="12">
        <f t="shared" si="2"/>
        <v>0</v>
      </c>
      <c r="F20" s="12">
        <f t="shared" si="2"/>
        <v>0</v>
      </c>
      <c r="G20" s="12">
        <f t="shared" si="2"/>
        <v>0</v>
      </c>
      <c r="H20" s="12">
        <f t="shared" si="2"/>
        <v>0</v>
      </c>
      <c r="I20" s="12">
        <f t="shared" si="2"/>
        <v>0</v>
      </c>
    </row>
    <row r="21" spans="1:9" ht="15.75" thickTop="1" x14ac:dyDescent="0.25">
      <c r="C21" s="8"/>
      <c r="D21" s="8"/>
      <c r="E21" s="8"/>
      <c r="F21" s="8"/>
      <c r="G21" s="8"/>
      <c r="H21" s="8"/>
      <c r="I21" s="8"/>
    </row>
    <row r="22" spans="1:9" x14ac:dyDescent="0.25">
      <c r="B22" s="13" t="s">
        <v>482</v>
      </c>
      <c r="C22" s="10"/>
      <c r="D22" s="10"/>
      <c r="E22" s="10"/>
      <c r="F22" s="10"/>
      <c r="G22" s="10"/>
      <c r="H22" s="10"/>
      <c r="I22" s="10"/>
    </row>
    <row r="23" spans="1:9" x14ac:dyDescent="0.25">
      <c r="A23" s="14">
        <v>253.2</v>
      </c>
      <c r="B23" s="46" t="s">
        <v>485</v>
      </c>
      <c r="C23" s="8"/>
      <c r="D23" s="8"/>
      <c r="E23" s="8"/>
      <c r="F23" s="8"/>
      <c r="G23" s="8"/>
      <c r="H23" s="8"/>
      <c r="I23" s="8"/>
    </row>
    <row r="24" spans="1:9" x14ac:dyDescent="0.25">
      <c r="A24" s="5">
        <v>253.21</v>
      </c>
      <c r="B24" s="32" t="s">
        <v>486</v>
      </c>
      <c r="C24" s="34"/>
      <c r="D24" s="34"/>
      <c r="E24" s="34"/>
      <c r="F24" s="34"/>
      <c r="G24" s="34"/>
      <c r="H24" s="8">
        <f t="shared" ref="H24:H33" si="3">SUM(C24:G24)</f>
        <v>0</v>
      </c>
      <c r="I24" s="34"/>
    </row>
    <row r="25" spans="1:9" x14ac:dyDescent="0.25">
      <c r="A25" s="5">
        <v>253.22</v>
      </c>
      <c r="B25" s="32" t="s">
        <v>487</v>
      </c>
      <c r="C25" s="34"/>
      <c r="D25" s="34"/>
      <c r="E25" s="34"/>
      <c r="F25" s="34"/>
      <c r="G25" s="34"/>
      <c r="H25" s="8">
        <f t="shared" si="3"/>
        <v>0</v>
      </c>
      <c r="I25" s="34"/>
    </row>
    <row r="26" spans="1:9" x14ac:dyDescent="0.25">
      <c r="A26" s="5">
        <v>253.23</v>
      </c>
      <c r="B26" s="32" t="s">
        <v>488</v>
      </c>
      <c r="C26" s="34"/>
      <c r="D26" s="34"/>
      <c r="E26" s="34"/>
      <c r="F26" s="34"/>
      <c r="G26" s="34"/>
      <c r="H26" s="8">
        <f t="shared" si="3"/>
        <v>0</v>
      </c>
      <c r="I26" s="34"/>
    </row>
    <row r="27" spans="1:9" x14ac:dyDescent="0.25">
      <c r="A27" s="5">
        <v>253.24</v>
      </c>
      <c r="B27" s="32" t="s">
        <v>489</v>
      </c>
      <c r="C27" s="34"/>
      <c r="D27" s="34"/>
      <c r="E27" s="34"/>
      <c r="F27" s="34"/>
      <c r="G27" s="34"/>
      <c r="H27" s="132">
        <f t="shared" si="3"/>
        <v>0</v>
      </c>
      <c r="I27" s="34"/>
    </row>
    <row r="28" spans="1:9" x14ac:dyDescent="0.25">
      <c r="A28" s="5">
        <v>253.25</v>
      </c>
      <c r="B28" s="32" t="s">
        <v>490</v>
      </c>
      <c r="C28" s="34"/>
      <c r="D28" s="34"/>
      <c r="E28" s="34"/>
      <c r="F28" s="34"/>
      <c r="G28" s="34"/>
      <c r="H28" s="132">
        <f t="shared" si="3"/>
        <v>0</v>
      </c>
      <c r="I28" s="34"/>
    </row>
    <row r="29" spans="1:9" x14ac:dyDescent="0.25">
      <c r="A29" s="5">
        <v>253.26</v>
      </c>
      <c r="B29" s="32" t="s">
        <v>491</v>
      </c>
      <c r="C29" s="34"/>
      <c r="D29" s="34"/>
      <c r="E29" s="34"/>
      <c r="F29" s="34"/>
      <c r="G29" s="34"/>
      <c r="H29" s="132">
        <f t="shared" si="3"/>
        <v>0</v>
      </c>
      <c r="I29" s="34"/>
    </row>
    <row r="30" spans="1:9" x14ac:dyDescent="0.25">
      <c r="A30" s="5">
        <v>253.27</v>
      </c>
      <c r="B30" s="32" t="s">
        <v>492</v>
      </c>
      <c r="C30" s="34"/>
      <c r="D30" s="34"/>
      <c r="E30" s="34"/>
      <c r="F30" s="34"/>
      <c r="G30" s="34"/>
      <c r="H30" s="132">
        <f t="shared" si="3"/>
        <v>0</v>
      </c>
      <c r="I30" s="34"/>
    </row>
    <row r="31" spans="1:9" x14ac:dyDescent="0.25">
      <c r="A31" s="5">
        <v>253.28</v>
      </c>
      <c r="B31" s="32" t="s">
        <v>493</v>
      </c>
      <c r="C31" s="34"/>
      <c r="D31" s="34"/>
      <c r="E31" s="34"/>
      <c r="F31" s="34"/>
      <c r="G31" s="34"/>
      <c r="H31" s="132">
        <f t="shared" si="3"/>
        <v>0</v>
      </c>
      <c r="I31" s="34"/>
    </row>
    <row r="32" spans="1:9" x14ac:dyDescent="0.25">
      <c r="A32" s="5">
        <v>253.29</v>
      </c>
      <c r="B32" s="32" t="s">
        <v>494</v>
      </c>
      <c r="C32" s="34"/>
      <c r="D32" s="34"/>
      <c r="E32" s="34"/>
      <c r="F32" s="34"/>
      <c r="G32" s="34"/>
      <c r="H32" s="132">
        <f t="shared" si="3"/>
        <v>0</v>
      </c>
      <c r="I32" s="34"/>
    </row>
    <row r="33" spans="1:9" x14ac:dyDescent="0.25">
      <c r="A33" s="14">
        <v>253.9</v>
      </c>
      <c r="B33" s="46" t="s">
        <v>495</v>
      </c>
      <c r="C33" s="35"/>
      <c r="D33" s="35"/>
      <c r="E33" s="35"/>
      <c r="F33" s="35"/>
      <c r="G33" s="35"/>
      <c r="H33" s="131">
        <f t="shared" si="3"/>
        <v>0</v>
      </c>
      <c r="I33" s="35"/>
    </row>
    <row r="34" spans="1:9" ht="15.75" thickBot="1" x14ac:dyDescent="0.3">
      <c r="B34" s="45" t="s">
        <v>483</v>
      </c>
      <c r="C34" s="12">
        <f t="shared" ref="C34:I34" si="4">+SUM(C24:C33)</f>
        <v>0</v>
      </c>
      <c r="D34" s="12">
        <f t="shared" si="4"/>
        <v>0</v>
      </c>
      <c r="E34" s="12">
        <f t="shared" si="4"/>
        <v>0</v>
      </c>
      <c r="F34" s="12">
        <f t="shared" si="4"/>
        <v>0</v>
      </c>
      <c r="G34" s="12">
        <f t="shared" si="4"/>
        <v>0</v>
      </c>
      <c r="H34" s="12">
        <f t="shared" si="4"/>
        <v>0</v>
      </c>
      <c r="I34" s="12">
        <f t="shared" si="4"/>
        <v>0</v>
      </c>
    </row>
    <row r="35" spans="1:9" ht="15.75" thickTop="1" x14ac:dyDescent="0.25"/>
    <row r="37" spans="1:9" x14ac:dyDescent="0.25">
      <c r="B37" s="6" t="s">
        <v>26</v>
      </c>
    </row>
  </sheetData>
  <sheetProtection algorithmName="SHA-512" hashValue="/Tu6DUjCfiftKvOdfOsyjLUfR5jZk+JWUKX7E0V7/e7gIYOQbFlunWEKy+ehHyjJFx1lsXmaEpHznzwrmrZRtw==" saltValue="vDINhDcmNpkrUtNs7cDh/w==" spinCount="100000" sheet="1" objects="1" scenarios="1" formatCells="0" formatColumns="0" formatRows="0" selectLockedCells="1"/>
  <mergeCells count="5">
    <mergeCell ref="B1:I1"/>
    <mergeCell ref="B2:I2"/>
    <mergeCell ref="B3:I3"/>
    <mergeCell ref="B4:I4"/>
    <mergeCell ref="C6:H6"/>
  </mergeCells>
  <pageMargins left="0.7" right="0.7" top="0.75" bottom="0.75" header="0.3" footer="0.3"/>
  <pageSetup scale="67" orientation="landscape" r:id="rId1"/>
  <headerFooter>
    <oddHeader>&amp;RExhibit 5</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I56"/>
  <sheetViews>
    <sheetView workbookViewId="0">
      <pane ySplit="8" topLeftCell="A9" activePane="bottomLeft" state="frozen"/>
      <selection pane="bottomLeft" activeCell="C10" sqref="C10"/>
    </sheetView>
  </sheetViews>
  <sheetFormatPr defaultColWidth="9.140625" defaultRowHeight="15" x14ac:dyDescent="0.25"/>
  <cols>
    <col min="1" max="1" width="11.85546875" style="5" bestFit="1" customWidth="1"/>
    <col min="2" max="2" width="47.5703125" style="6" customWidth="1"/>
    <col min="3" max="9" width="19" style="6" customWidth="1"/>
    <col min="10" max="16384" width="9.140625" style="6"/>
  </cols>
  <sheetData>
    <row r="1" spans="1:9" x14ac:dyDescent="0.25">
      <c r="B1" s="285" t="str">
        <f>CONCATENATE("MUNICIPALITY OF"," ",'Start Here'!B2)</f>
        <v>MUNICIPALITY OF ABERDEEN</v>
      </c>
      <c r="C1" s="285"/>
      <c r="D1" s="285"/>
      <c r="E1" s="285"/>
      <c r="F1" s="285"/>
      <c r="G1" s="285"/>
      <c r="H1" s="285"/>
      <c r="I1" s="285"/>
    </row>
    <row r="2" spans="1:9" x14ac:dyDescent="0.25">
      <c r="B2" s="291" t="s">
        <v>496</v>
      </c>
      <c r="C2" s="286"/>
      <c r="D2" s="286"/>
      <c r="E2" s="286"/>
      <c r="F2" s="286"/>
      <c r="G2" s="286"/>
      <c r="H2" s="286"/>
      <c r="I2" s="286"/>
    </row>
    <row r="3" spans="1:9" x14ac:dyDescent="0.25">
      <c r="B3" s="286" t="s">
        <v>471</v>
      </c>
      <c r="C3" s="286"/>
      <c r="D3" s="286"/>
      <c r="E3" s="286"/>
      <c r="F3" s="286"/>
      <c r="G3" s="286"/>
      <c r="H3" s="286"/>
      <c r="I3" s="286"/>
    </row>
    <row r="4" spans="1:9" x14ac:dyDescent="0.25">
      <c r="B4" s="290" t="str">
        <f>CONCATENATE("For the Year Ended"," ",TEXT('Start Here'!B5,"mmmm d, yyyy"))</f>
        <v>For the Year Ended December 31, 2024</v>
      </c>
      <c r="C4" s="290"/>
      <c r="D4" s="290"/>
      <c r="E4" s="290"/>
      <c r="F4" s="290"/>
      <c r="G4" s="290"/>
      <c r="H4" s="290"/>
      <c r="I4" s="290"/>
    </row>
    <row r="5" spans="1:9" x14ac:dyDescent="0.25">
      <c r="B5" s="4"/>
      <c r="C5" s="4"/>
      <c r="D5" s="4"/>
      <c r="E5" s="4"/>
      <c r="F5" s="212"/>
      <c r="G5" s="4"/>
      <c r="H5" s="4"/>
      <c r="I5" s="4"/>
    </row>
    <row r="6" spans="1:9" x14ac:dyDescent="0.25">
      <c r="B6" s="4"/>
      <c r="C6" s="288" t="s">
        <v>472</v>
      </c>
      <c r="D6" s="288"/>
      <c r="E6" s="288"/>
      <c r="F6" s="288"/>
      <c r="G6" s="288"/>
      <c r="H6" s="288"/>
      <c r="I6" s="27"/>
    </row>
    <row r="7" spans="1:9" x14ac:dyDescent="0.25">
      <c r="B7" s="4"/>
      <c r="C7" s="27" t="s">
        <v>473</v>
      </c>
      <c r="D7" s="27" t="s">
        <v>474</v>
      </c>
      <c r="E7" s="52" t="str">
        <f>IF(ISBLANK('Exhibit 5'!E7),"",'Exhibit 5'!E7)</f>
        <v/>
      </c>
      <c r="F7" s="52" t="str">
        <f>IF(ISBLANK('Exhibit 5'!F7),"",'Exhibit 5'!F7)</f>
        <v/>
      </c>
      <c r="G7" s="52" t="str">
        <f>IF(ISBLANK('Exhibit 5'!G7),"",'Exhibit 5'!G7)</f>
        <v/>
      </c>
      <c r="H7" s="52"/>
      <c r="I7" s="27" t="s">
        <v>475</v>
      </c>
    </row>
    <row r="8" spans="1:9" x14ac:dyDescent="0.25">
      <c r="B8" s="4"/>
      <c r="C8" s="29" t="s">
        <v>5</v>
      </c>
      <c r="D8" s="29" t="s">
        <v>5</v>
      </c>
      <c r="E8" s="29" t="s">
        <v>5</v>
      </c>
      <c r="F8" s="209" t="s">
        <v>5</v>
      </c>
      <c r="G8" s="29" t="s">
        <v>5</v>
      </c>
      <c r="H8" s="29" t="s">
        <v>476</v>
      </c>
      <c r="I8" s="29" t="s">
        <v>477</v>
      </c>
    </row>
    <row r="9" spans="1:9" x14ac:dyDescent="0.25">
      <c r="B9" s="4" t="s">
        <v>497</v>
      </c>
      <c r="C9" s="15"/>
      <c r="D9" s="15"/>
      <c r="E9" s="15"/>
      <c r="F9" s="15"/>
      <c r="G9" s="15"/>
      <c r="H9" s="15"/>
      <c r="I9" s="15"/>
    </row>
    <row r="10" spans="1:9" x14ac:dyDescent="0.25">
      <c r="A10" s="5" t="s">
        <v>498</v>
      </c>
      <c r="B10" s="32" t="s">
        <v>510</v>
      </c>
      <c r="C10" s="49"/>
      <c r="D10" s="49"/>
      <c r="E10" s="49"/>
      <c r="F10" s="49"/>
      <c r="G10" s="49"/>
      <c r="H10" s="8">
        <f>SUM(C10:G10)</f>
        <v>0</v>
      </c>
      <c r="I10" s="49"/>
    </row>
    <row r="11" spans="1:9" x14ac:dyDescent="0.25">
      <c r="A11" s="5">
        <v>371</v>
      </c>
      <c r="B11" s="103" t="s">
        <v>655</v>
      </c>
      <c r="C11" s="49"/>
      <c r="D11" s="49"/>
      <c r="E11" s="49"/>
      <c r="F11" s="49"/>
      <c r="G11" s="49"/>
      <c r="H11" s="8">
        <f>SUM(C11:G11)</f>
        <v>0</v>
      </c>
      <c r="I11" s="49"/>
    </row>
    <row r="12" spans="1:9" x14ac:dyDescent="0.25">
      <c r="A12" s="5">
        <v>380.05</v>
      </c>
      <c r="B12" s="32" t="s">
        <v>511</v>
      </c>
      <c r="C12" s="49"/>
      <c r="D12" s="49"/>
      <c r="E12" s="49"/>
      <c r="F12" s="49"/>
      <c r="G12" s="49"/>
      <c r="H12" s="8">
        <f>SUM(C12:G12)</f>
        <v>0</v>
      </c>
      <c r="I12" s="49"/>
    </row>
    <row r="13" spans="1:9" x14ac:dyDescent="0.25">
      <c r="A13" s="5">
        <v>369</v>
      </c>
      <c r="B13" s="32" t="s">
        <v>512</v>
      </c>
      <c r="C13" s="50"/>
      <c r="D13" s="50"/>
      <c r="E13" s="50"/>
      <c r="F13" s="50"/>
      <c r="G13" s="50"/>
      <c r="H13" s="9">
        <f>SUM(C13:G13)</f>
        <v>0</v>
      </c>
      <c r="I13" s="50"/>
    </row>
    <row r="14" spans="1:9" x14ac:dyDescent="0.25">
      <c r="B14" s="6" t="s">
        <v>499</v>
      </c>
      <c r="C14" s="9">
        <f t="shared" ref="C14:I14" si="0">SUM(C10:C13)</f>
        <v>0</v>
      </c>
      <c r="D14" s="9">
        <f t="shared" si="0"/>
        <v>0</v>
      </c>
      <c r="E14" s="9">
        <f t="shared" si="0"/>
        <v>0</v>
      </c>
      <c r="F14" s="9">
        <f t="shared" si="0"/>
        <v>0</v>
      </c>
      <c r="G14" s="9">
        <f t="shared" si="0"/>
        <v>0</v>
      </c>
      <c r="H14" s="9">
        <f t="shared" si="0"/>
        <v>0</v>
      </c>
      <c r="I14" s="9">
        <f t="shared" si="0"/>
        <v>0</v>
      </c>
    </row>
    <row r="15" spans="1:9" x14ac:dyDescent="0.25">
      <c r="C15" s="10"/>
      <c r="D15" s="10"/>
      <c r="E15" s="10"/>
      <c r="F15" s="10"/>
      <c r="G15" s="10"/>
      <c r="H15" s="10"/>
      <c r="I15" s="10"/>
    </row>
    <row r="16" spans="1:9" x14ac:dyDescent="0.25">
      <c r="B16" s="4" t="s">
        <v>500</v>
      </c>
      <c r="C16" s="10"/>
      <c r="D16" s="10"/>
      <c r="E16" s="10"/>
      <c r="F16" s="10"/>
      <c r="G16" s="10"/>
      <c r="H16" s="10"/>
      <c r="I16" s="10"/>
    </row>
    <row r="17" spans="1:9" x14ac:dyDescent="0.25">
      <c r="A17" s="5">
        <v>410</v>
      </c>
      <c r="B17" s="32" t="s">
        <v>513</v>
      </c>
      <c r="C17" s="49"/>
      <c r="D17" s="49"/>
      <c r="E17" s="49"/>
      <c r="F17" s="49"/>
      <c r="G17" s="49"/>
      <c r="H17" s="8">
        <f>SUM(C17:G17)</f>
        <v>0</v>
      </c>
      <c r="I17" s="49"/>
    </row>
    <row r="18" spans="1:9" x14ac:dyDescent="0.25">
      <c r="A18" s="5">
        <v>420</v>
      </c>
      <c r="B18" s="32" t="s">
        <v>514</v>
      </c>
      <c r="C18" s="49"/>
      <c r="D18" s="49"/>
      <c r="E18" s="49"/>
      <c r="F18" s="49"/>
      <c r="G18" s="49"/>
      <c r="H18" s="8">
        <f>SUM(C18:G18)</f>
        <v>0</v>
      </c>
      <c r="I18" s="49"/>
    </row>
    <row r="19" spans="1:9" x14ac:dyDescent="0.25">
      <c r="A19" s="5">
        <v>426.2</v>
      </c>
      <c r="B19" s="32" t="s">
        <v>515</v>
      </c>
      <c r="C19" s="50"/>
      <c r="D19" s="50"/>
      <c r="E19" s="50"/>
      <c r="F19" s="50"/>
      <c r="G19" s="50"/>
      <c r="H19" s="9">
        <f>SUM(C19:G19)</f>
        <v>0</v>
      </c>
      <c r="I19" s="50"/>
    </row>
    <row r="20" spans="1:9" x14ac:dyDescent="0.25">
      <c r="B20" s="6" t="s">
        <v>501</v>
      </c>
      <c r="C20" s="9">
        <f t="shared" ref="C20:I20" si="1">SUM(C17:C19)</f>
        <v>0</v>
      </c>
      <c r="D20" s="9">
        <f t="shared" si="1"/>
        <v>0</v>
      </c>
      <c r="E20" s="9">
        <f t="shared" si="1"/>
        <v>0</v>
      </c>
      <c r="F20" s="9">
        <f t="shared" si="1"/>
        <v>0</v>
      </c>
      <c r="G20" s="9">
        <f t="shared" si="1"/>
        <v>0</v>
      </c>
      <c r="H20" s="9">
        <f t="shared" si="1"/>
        <v>0</v>
      </c>
      <c r="I20" s="9">
        <f t="shared" si="1"/>
        <v>0</v>
      </c>
    </row>
    <row r="21" spans="1:9" x14ac:dyDescent="0.25">
      <c r="B21" s="6" t="s">
        <v>502</v>
      </c>
      <c r="C21" s="9">
        <f t="shared" ref="C21:I21" si="2">+C14-C20</f>
        <v>0</v>
      </c>
      <c r="D21" s="9">
        <f t="shared" si="2"/>
        <v>0</v>
      </c>
      <c r="E21" s="9">
        <f t="shared" si="2"/>
        <v>0</v>
      </c>
      <c r="F21" s="9">
        <f t="shared" si="2"/>
        <v>0</v>
      </c>
      <c r="G21" s="9">
        <f t="shared" si="2"/>
        <v>0</v>
      </c>
      <c r="H21" s="9">
        <f t="shared" si="2"/>
        <v>0</v>
      </c>
      <c r="I21" s="9">
        <f t="shared" si="2"/>
        <v>0</v>
      </c>
    </row>
    <row r="22" spans="1:9" x14ac:dyDescent="0.25">
      <c r="C22" s="10"/>
      <c r="D22" s="10"/>
      <c r="E22" s="10"/>
      <c r="F22" s="10"/>
      <c r="G22" s="10"/>
      <c r="H22" s="10"/>
      <c r="I22" s="10"/>
    </row>
    <row r="23" spans="1:9" x14ac:dyDescent="0.25">
      <c r="B23" s="4" t="s">
        <v>503</v>
      </c>
      <c r="C23" s="10"/>
      <c r="D23" s="10"/>
      <c r="E23" s="10"/>
      <c r="F23" s="10"/>
      <c r="G23" s="10"/>
      <c r="H23" s="10"/>
      <c r="I23" s="10"/>
    </row>
    <row r="24" spans="1:9" x14ac:dyDescent="0.25">
      <c r="A24" s="5">
        <v>330</v>
      </c>
      <c r="B24" s="32" t="s">
        <v>517</v>
      </c>
      <c r="C24" s="49"/>
      <c r="D24" s="49"/>
      <c r="E24" s="49"/>
      <c r="F24" s="49"/>
      <c r="G24" s="49"/>
      <c r="H24" s="8">
        <f t="shared" ref="H24:H34" si="3">SUM(C24:G24)</f>
        <v>0</v>
      </c>
      <c r="I24" s="49"/>
    </row>
    <row r="25" spans="1:9" x14ac:dyDescent="0.25">
      <c r="A25" s="5">
        <v>361</v>
      </c>
      <c r="B25" s="32" t="s">
        <v>407</v>
      </c>
      <c r="C25" s="49"/>
      <c r="D25" s="49"/>
      <c r="E25" s="49"/>
      <c r="F25" s="49"/>
      <c r="G25" s="49"/>
      <c r="H25" s="8">
        <f t="shared" si="3"/>
        <v>0</v>
      </c>
      <c r="I25" s="49"/>
    </row>
    <row r="26" spans="1:9" x14ac:dyDescent="0.25">
      <c r="A26" s="5">
        <v>362</v>
      </c>
      <c r="B26" s="32" t="s">
        <v>518</v>
      </c>
      <c r="C26" s="49"/>
      <c r="D26" s="49"/>
      <c r="E26" s="49"/>
      <c r="F26" s="49"/>
      <c r="G26" s="49"/>
      <c r="H26" s="8">
        <f t="shared" si="3"/>
        <v>0</v>
      </c>
      <c r="I26" s="49"/>
    </row>
    <row r="27" spans="1:9" x14ac:dyDescent="0.25">
      <c r="A27" s="5">
        <v>430</v>
      </c>
      <c r="B27" s="32" t="s">
        <v>516</v>
      </c>
      <c r="C27" s="49"/>
      <c r="D27" s="49"/>
      <c r="E27" s="49"/>
      <c r="F27" s="49"/>
      <c r="G27" s="49"/>
      <c r="H27" s="8">
        <f t="shared" si="3"/>
        <v>0</v>
      </c>
      <c r="I27" s="49"/>
    </row>
    <row r="28" spans="1:9" x14ac:dyDescent="0.25">
      <c r="A28" s="5">
        <v>441</v>
      </c>
      <c r="B28" s="32" t="s">
        <v>519</v>
      </c>
      <c r="C28" s="49"/>
      <c r="D28" s="49"/>
      <c r="E28" s="49"/>
      <c r="F28" s="49"/>
      <c r="G28" s="49"/>
      <c r="H28" s="8">
        <f t="shared" si="3"/>
        <v>0</v>
      </c>
      <c r="I28" s="49"/>
    </row>
    <row r="29" spans="1:9" x14ac:dyDescent="0.25">
      <c r="A29" s="5">
        <v>442</v>
      </c>
      <c r="B29" s="32" t="s">
        <v>953</v>
      </c>
      <c r="C29" s="49"/>
      <c r="D29" s="49"/>
      <c r="E29" s="49"/>
      <c r="F29" s="49"/>
      <c r="G29" s="49"/>
      <c r="H29" s="8">
        <f t="shared" si="3"/>
        <v>0</v>
      </c>
      <c r="I29" s="49"/>
    </row>
    <row r="30" spans="1:9" x14ac:dyDescent="0.25">
      <c r="A30" s="5">
        <v>391.03</v>
      </c>
      <c r="B30" s="32" t="s">
        <v>465</v>
      </c>
      <c r="C30" s="49"/>
      <c r="D30" s="49"/>
      <c r="E30" s="49"/>
      <c r="F30" s="49"/>
      <c r="G30" s="49"/>
      <c r="H30" s="8">
        <f t="shared" si="3"/>
        <v>0</v>
      </c>
      <c r="I30" s="49"/>
    </row>
    <row r="31" spans="1:9" x14ac:dyDescent="0.25">
      <c r="A31" s="5">
        <v>512</v>
      </c>
      <c r="B31" s="32" t="s">
        <v>971</v>
      </c>
      <c r="C31" s="49"/>
      <c r="D31" s="49"/>
      <c r="E31" s="49"/>
      <c r="F31" s="49"/>
      <c r="G31" s="49"/>
      <c r="H31" s="8">
        <f t="shared" si="3"/>
        <v>0</v>
      </c>
      <c r="I31" s="49"/>
    </row>
    <row r="32" spans="1:9" x14ac:dyDescent="0.25">
      <c r="A32" s="5">
        <v>513</v>
      </c>
      <c r="B32" s="32" t="s">
        <v>464</v>
      </c>
      <c r="C32" s="49"/>
      <c r="D32" s="49"/>
      <c r="E32" s="49"/>
      <c r="F32" s="49"/>
      <c r="G32" s="49"/>
      <c r="H32" s="8">
        <f t="shared" si="3"/>
        <v>0</v>
      </c>
      <c r="I32" s="49"/>
    </row>
    <row r="33" spans="1:9" x14ac:dyDescent="0.25">
      <c r="A33" s="14">
        <v>391.2</v>
      </c>
      <c r="B33" s="32" t="s">
        <v>467</v>
      </c>
      <c r="C33" s="49"/>
      <c r="D33" s="49"/>
      <c r="E33" s="49"/>
      <c r="F33" s="49"/>
      <c r="G33" s="49"/>
      <c r="H33" s="8">
        <f t="shared" si="3"/>
        <v>0</v>
      </c>
      <c r="I33" s="49"/>
    </row>
    <row r="34" spans="1:9" x14ac:dyDescent="0.25">
      <c r="A34" s="5" t="s">
        <v>594</v>
      </c>
      <c r="B34" s="32" t="s">
        <v>3</v>
      </c>
      <c r="C34" s="50"/>
      <c r="D34" s="50"/>
      <c r="E34" s="50"/>
      <c r="F34" s="50"/>
      <c r="G34" s="50"/>
      <c r="H34" s="9">
        <f t="shared" si="3"/>
        <v>0</v>
      </c>
      <c r="I34" s="50"/>
    </row>
    <row r="35" spans="1:9" x14ac:dyDescent="0.25">
      <c r="B35" s="6" t="s">
        <v>504</v>
      </c>
      <c r="C35" s="9">
        <f t="shared" ref="C35:I35" si="4">SUM(C24:C34)</f>
        <v>0</v>
      </c>
      <c r="D35" s="9">
        <f t="shared" si="4"/>
        <v>0</v>
      </c>
      <c r="E35" s="9">
        <f t="shared" si="4"/>
        <v>0</v>
      </c>
      <c r="F35" s="9">
        <f t="shared" si="4"/>
        <v>0</v>
      </c>
      <c r="G35" s="9">
        <f t="shared" si="4"/>
        <v>0</v>
      </c>
      <c r="H35" s="9">
        <f t="shared" si="4"/>
        <v>0</v>
      </c>
      <c r="I35" s="9">
        <f t="shared" si="4"/>
        <v>0</v>
      </c>
    </row>
    <row r="36" spans="1:9" x14ac:dyDescent="0.25">
      <c r="C36" s="10"/>
      <c r="D36" s="10"/>
      <c r="E36" s="10"/>
      <c r="F36" s="10"/>
      <c r="G36" s="10"/>
      <c r="H36" s="10"/>
      <c r="I36" s="10"/>
    </row>
    <row r="37" spans="1:9" x14ac:dyDescent="0.25">
      <c r="B37" s="6" t="s">
        <v>505</v>
      </c>
      <c r="C37" s="10"/>
      <c r="D37" s="10"/>
      <c r="E37" s="10"/>
      <c r="F37" s="10"/>
      <c r="G37" s="10"/>
      <c r="H37" s="10"/>
      <c r="I37" s="10"/>
    </row>
    <row r="38" spans="1:9" x14ac:dyDescent="0.25">
      <c r="B38" s="6" t="s">
        <v>506</v>
      </c>
      <c r="C38" s="16">
        <f t="shared" ref="C38:I38" si="5">+C21+C35</f>
        <v>0</v>
      </c>
      <c r="D38" s="16">
        <f t="shared" si="5"/>
        <v>0</v>
      </c>
      <c r="E38" s="16">
        <f t="shared" si="5"/>
        <v>0</v>
      </c>
      <c r="F38" s="16">
        <f t="shared" si="5"/>
        <v>0</v>
      </c>
      <c r="G38" s="16">
        <f t="shared" si="5"/>
        <v>0</v>
      </c>
      <c r="H38" s="16">
        <f t="shared" si="5"/>
        <v>0</v>
      </c>
      <c r="I38" s="16">
        <f t="shared" si="5"/>
        <v>0</v>
      </c>
    </row>
    <row r="39" spans="1:9" x14ac:dyDescent="0.25">
      <c r="C39" s="8"/>
      <c r="D39" s="8"/>
      <c r="E39" s="8"/>
      <c r="F39" s="8"/>
      <c r="G39" s="8"/>
      <c r="H39" s="8"/>
      <c r="I39" s="8"/>
    </row>
    <row r="40" spans="1:9" x14ac:dyDescent="0.25">
      <c r="A40" s="5">
        <v>391.07</v>
      </c>
      <c r="B40" s="32" t="s">
        <v>520</v>
      </c>
      <c r="C40" s="49"/>
      <c r="D40" s="49"/>
      <c r="E40" s="49"/>
      <c r="F40" s="49"/>
      <c r="G40" s="49"/>
      <c r="H40" s="8">
        <f t="shared" ref="H40:H44" si="6">SUM(C40:G40)</f>
        <v>0</v>
      </c>
      <c r="I40" s="49"/>
    </row>
    <row r="41" spans="1:9" x14ac:dyDescent="0.25">
      <c r="A41" s="14">
        <v>391.1</v>
      </c>
      <c r="B41" s="32" t="s">
        <v>462</v>
      </c>
      <c r="C41" s="49"/>
      <c r="D41" s="49"/>
      <c r="E41" s="49"/>
      <c r="F41" s="49"/>
      <c r="G41" s="49"/>
      <c r="H41" s="8">
        <f t="shared" si="6"/>
        <v>0</v>
      </c>
      <c r="I41" s="49"/>
    </row>
    <row r="42" spans="1:9" x14ac:dyDescent="0.25">
      <c r="A42" s="5">
        <v>511</v>
      </c>
      <c r="B42" s="32" t="s">
        <v>463</v>
      </c>
      <c r="C42" s="49"/>
      <c r="D42" s="49"/>
      <c r="E42" s="49"/>
      <c r="F42" s="49"/>
      <c r="G42" s="49"/>
      <c r="H42" s="8">
        <f>SUM(C42:G42)</f>
        <v>0</v>
      </c>
      <c r="I42" s="49"/>
    </row>
    <row r="43" spans="1:9" x14ac:dyDescent="0.25">
      <c r="A43" s="5" t="s">
        <v>13</v>
      </c>
      <c r="B43" s="32" t="s">
        <v>468</v>
      </c>
      <c r="C43" s="49"/>
      <c r="D43" s="49"/>
      <c r="E43" s="49"/>
      <c r="F43" s="49"/>
      <c r="G43" s="49"/>
      <c r="H43" s="8">
        <f t="shared" si="6"/>
        <v>0</v>
      </c>
      <c r="I43" s="49"/>
    </row>
    <row r="44" spans="1:9" x14ac:dyDescent="0.25">
      <c r="A44" s="5" t="s">
        <v>14</v>
      </c>
      <c r="B44" s="32" t="s">
        <v>469</v>
      </c>
      <c r="C44" s="50"/>
      <c r="D44" s="50"/>
      <c r="E44" s="50"/>
      <c r="F44" s="50"/>
      <c r="G44" s="50"/>
      <c r="H44" s="9">
        <f t="shared" si="6"/>
        <v>0</v>
      </c>
      <c r="I44" s="50"/>
    </row>
    <row r="45" spans="1:9" x14ac:dyDescent="0.25">
      <c r="B45" s="45" t="s">
        <v>507</v>
      </c>
      <c r="C45" s="9">
        <f t="shared" ref="C45:I45" si="7">SUM(C38:C44)</f>
        <v>0</v>
      </c>
      <c r="D45" s="9">
        <f t="shared" si="7"/>
        <v>0</v>
      </c>
      <c r="E45" s="9">
        <f t="shared" si="7"/>
        <v>0</v>
      </c>
      <c r="F45" s="9">
        <f t="shared" si="7"/>
        <v>0</v>
      </c>
      <c r="G45" s="9">
        <f t="shared" si="7"/>
        <v>0</v>
      </c>
      <c r="H45" s="9">
        <f t="shared" si="7"/>
        <v>0</v>
      </c>
      <c r="I45" s="9">
        <f t="shared" si="7"/>
        <v>0</v>
      </c>
    </row>
    <row r="46" spans="1:9" x14ac:dyDescent="0.25">
      <c r="C46" s="10"/>
      <c r="D46" s="10"/>
      <c r="E46" s="10"/>
      <c r="F46" s="10"/>
      <c r="G46" s="10"/>
      <c r="H46" s="10"/>
      <c r="I46" s="10"/>
    </row>
    <row r="47" spans="1:9" x14ac:dyDescent="0.25">
      <c r="B47" s="45" t="s">
        <v>1057</v>
      </c>
      <c r="C47" s="49"/>
      <c r="D47" s="49"/>
      <c r="E47" s="49"/>
      <c r="F47" s="49"/>
      <c r="G47" s="49"/>
      <c r="H47" s="8">
        <f>SUM(C47:G47)</f>
        <v>0</v>
      </c>
      <c r="I47" s="49"/>
    </row>
    <row r="48" spans="1:9" x14ac:dyDescent="0.25">
      <c r="B48" s="6" t="s">
        <v>1055</v>
      </c>
      <c r="C48" s="10"/>
      <c r="D48" s="10"/>
      <c r="E48" s="10"/>
      <c r="F48" s="10"/>
      <c r="G48" s="10"/>
      <c r="H48" s="10"/>
      <c r="I48" s="10"/>
    </row>
    <row r="49" spans="2:9" x14ac:dyDescent="0.25">
      <c r="B49" s="51"/>
      <c r="C49" s="49"/>
      <c r="D49" s="49"/>
      <c r="E49" s="49"/>
      <c r="F49" s="49"/>
      <c r="G49" s="49"/>
      <c r="H49" s="8">
        <f>SUM(C49:G49)</f>
        <v>0</v>
      </c>
      <c r="I49" s="49"/>
    </row>
    <row r="50" spans="2:9" x14ac:dyDescent="0.25">
      <c r="B50" s="51"/>
      <c r="C50" s="50"/>
      <c r="D50" s="50"/>
      <c r="E50" s="50"/>
      <c r="F50" s="50"/>
      <c r="G50" s="50"/>
      <c r="H50" s="9">
        <f>SUM(C50:G50)</f>
        <v>0</v>
      </c>
      <c r="I50" s="50"/>
    </row>
    <row r="51" spans="2:9" x14ac:dyDescent="0.25">
      <c r="B51" s="45" t="s">
        <v>1058</v>
      </c>
      <c r="C51" s="9">
        <f t="shared" ref="C51:I51" si="8">+C50+C49+C47</f>
        <v>0</v>
      </c>
      <c r="D51" s="9">
        <f t="shared" si="8"/>
        <v>0</v>
      </c>
      <c r="E51" s="9">
        <f t="shared" si="8"/>
        <v>0</v>
      </c>
      <c r="F51" s="9">
        <f t="shared" si="8"/>
        <v>0</v>
      </c>
      <c r="G51" s="9">
        <f t="shared" si="8"/>
        <v>0</v>
      </c>
      <c r="H51" s="9">
        <f t="shared" si="8"/>
        <v>0</v>
      </c>
      <c r="I51" s="9">
        <f t="shared" si="8"/>
        <v>0</v>
      </c>
    </row>
    <row r="52" spans="2:9" ht="15.75" thickBot="1" x14ac:dyDescent="0.3">
      <c r="B52" s="45" t="s">
        <v>509</v>
      </c>
      <c r="C52" s="12">
        <f t="shared" ref="C52:I52" si="9">+C51+C45</f>
        <v>0</v>
      </c>
      <c r="D52" s="12">
        <f t="shared" si="9"/>
        <v>0</v>
      </c>
      <c r="E52" s="12">
        <f t="shared" si="9"/>
        <v>0</v>
      </c>
      <c r="F52" s="12">
        <f t="shared" si="9"/>
        <v>0</v>
      </c>
      <c r="G52" s="12">
        <f t="shared" si="9"/>
        <v>0</v>
      </c>
      <c r="H52" s="12">
        <f t="shared" si="9"/>
        <v>0</v>
      </c>
      <c r="I52" s="12">
        <f t="shared" si="9"/>
        <v>0</v>
      </c>
    </row>
    <row r="53" spans="2:9" ht="15.75" thickTop="1" x14ac:dyDescent="0.25">
      <c r="C53" s="39" t="str">
        <f>IF(ROUND(C52,2)=ROUND('Exhibit 5'!C34,2), "Yes","No")</f>
        <v>Yes</v>
      </c>
      <c r="D53" s="39" t="str">
        <f>IF(ROUND(D52,2)=ROUND('Exhibit 5'!D34,2), "Yes","No")</f>
        <v>Yes</v>
      </c>
      <c r="E53" s="39" t="str">
        <f>IF(ROUND(E52,2)=ROUND('Exhibit 5'!E34,2), "Yes","No")</f>
        <v>Yes</v>
      </c>
      <c r="F53" s="39" t="str">
        <f>IF(ROUND(F52,2)=ROUND('Exhibit 5'!F34,2), "Yes","No")</f>
        <v>Yes</v>
      </c>
      <c r="G53" s="39" t="str">
        <f>IF(ROUND(G52,2)=ROUND('Exhibit 5'!G34,2), "Yes","No")</f>
        <v>Yes</v>
      </c>
      <c r="H53" s="39" t="str">
        <f>IF(ROUND(H52,2)=ROUND('Exhibit 5'!H34,2), "Yes","No")</f>
        <v>Yes</v>
      </c>
      <c r="I53" s="39" t="str">
        <f>IF(ROUND(I52,2)=ROUND('Exhibit 5'!I34,2), "Yes","No")</f>
        <v>Yes</v>
      </c>
    </row>
    <row r="56" spans="2:9" x14ac:dyDescent="0.25">
      <c r="B56" s="6" t="s">
        <v>26</v>
      </c>
    </row>
  </sheetData>
  <sheetProtection algorithmName="SHA-512" hashValue="7SEpQ83MTjzx3tLUqF7GhHYu83ygsJI/5EtCPCo2nIVERXdbPGrZwtyFC8/en71o1pxd+gra1jLo3R3bDQiHhQ==" saltValue="v0XF27Fuk80VABO6TvL+/g==" spinCount="100000" sheet="1" objects="1" scenarios="1" formatCells="0" formatColumns="0" formatRows="0" selectLockedCells="1"/>
  <mergeCells count="5">
    <mergeCell ref="B1:I1"/>
    <mergeCell ref="B2:I2"/>
    <mergeCell ref="B3:I3"/>
    <mergeCell ref="B4:I4"/>
    <mergeCell ref="C6:H6"/>
  </mergeCells>
  <pageMargins left="0.7" right="0.7" top="0.75" bottom="0.75" header="0.3" footer="0.3"/>
  <pageSetup scale="63" orientation="landscape" r:id="rId1"/>
  <headerFooter>
    <oddHeader>&amp;RExhibit 6</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I55"/>
  <sheetViews>
    <sheetView zoomScaleNormal="100" workbookViewId="0">
      <pane ySplit="8" topLeftCell="A9" activePane="bottomLeft" state="frozen"/>
      <selection pane="bottomLeft" activeCell="B10" sqref="B10"/>
    </sheetView>
  </sheetViews>
  <sheetFormatPr defaultColWidth="9.140625" defaultRowHeight="15" x14ac:dyDescent="0.25"/>
  <cols>
    <col min="1" max="1" width="63" style="6" customWidth="1"/>
    <col min="2" max="8" width="19" style="6" customWidth="1"/>
    <col min="9" max="16384" width="9.140625" style="6"/>
  </cols>
  <sheetData>
    <row r="1" spans="1:8" x14ac:dyDescent="0.25">
      <c r="A1" s="289" t="str">
        <f>CONCATENATE("MUNICIPALITY OF"," ",'Start Here'!B2)</f>
        <v>MUNICIPALITY OF ABERDEEN</v>
      </c>
      <c r="B1" s="289"/>
      <c r="C1" s="289"/>
      <c r="D1" s="289"/>
      <c r="E1" s="289"/>
      <c r="F1" s="289"/>
      <c r="G1" s="289"/>
      <c r="H1" s="289"/>
    </row>
    <row r="2" spans="1:8" x14ac:dyDescent="0.25">
      <c r="A2" s="286" t="s">
        <v>521</v>
      </c>
      <c r="B2" s="286"/>
      <c r="C2" s="286"/>
      <c r="D2" s="286"/>
      <c r="E2" s="286"/>
      <c r="F2" s="286"/>
      <c r="G2" s="286"/>
      <c r="H2" s="286"/>
    </row>
    <row r="3" spans="1:8" x14ac:dyDescent="0.25">
      <c r="A3" s="286" t="s">
        <v>471</v>
      </c>
      <c r="B3" s="286"/>
      <c r="C3" s="286"/>
      <c r="D3" s="286"/>
      <c r="E3" s="286"/>
      <c r="F3" s="286"/>
      <c r="G3" s="286"/>
      <c r="H3" s="286"/>
    </row>
    <row r="4" spans="1:8" x14ac:dyDescent="0.25">
      <c r="A4" s="290" t="str">
        <f>CONCATENATE("For the Year Ended"," ",TEXT('Start Here'!B5,"mmmm d, yyyy"))</f>
        <v>For the Year Ended December 31, 2024</v>
      </c>
      <c r="B4" s="290"/>
      <c r="C4" s="290"/>
      <c r="D4" s="290"/>
      <c r="E4" s="290"/>
      <c r="F4" s="290"/>
      <c r="G4" s="290"/>
      <c r="H4" s="290"/>
    </row>
    <row r="5" spans="1:8" x14ac:dyDescent="0.25">
      <c r="A5" s="47"/>
      <c r="B5" s="47"/>
      <c r="C5" s="47"/>
      <c r="D5" s="47"/>
      <c r="E5" s="216"/>
      <c r="F5" s="47"/>
      <c r="G5" s="47"/>
      <c r="H5" s="47"/>
    </row>
    <row r="6" spans="1:8" x14ac:dyDescent="0.25">
      <c r="A6" s="4"/>
      <c r="B6" s="288" t="s">
        <v>472</v>
      </c>
      <c r="C6" s="288"/>
      <c r="D6" s="288"/>
      <c r="E6" s="288"/>
      <c r="F6" s="288"/>
      <c r="G6" s="288"/>
      <c r="H6" s="47"/>
    </row>
    <row r="7" spans="1:8" x14ac:dyDescent="0.25">
      <c r="A7" s="4"/>
      <c r="B7" s="47" t="s">
        <v>473</v>
      </c>
      <c r="C7" s="47" t="s">
        <v>474</v>
      </c>
      <c r="D7" s="52" t="str">
        <f>IF(ISBLANK('Exhibit 5'!E7),"",'Exhibit 5'!E7)</f>
        <v/>
      </c>
      <c r="E7" s="52" t="str">
        <f>IF(ISBLANK('Exhibit 5'!F7),"",'Exhibit 5'!F7)</f>
        <v/>
      </c>
      <c r="F7" s="52" t="str">
        <f>IF(ISBLANK('Exhibit 5'!G7),"",'Exhibit 5'!G7)</f>
        <v/>
      </c>
      <c r="G7" s="47"/>
      <c r="H7" s="47" t="s">
        <v>475</v>
      </c>
    </row>
    <row r="8" spans="1:8" x14ac:dyDescent="0.25">
      <c r="A8" s="4"/>
      <c r="B8" s="48" t="s">
        <v>5</v>
      </c>
      <c r="C8" s="48" t="s">
        <v>5</v>
      </c>
      <c r="D8" s="48" t="s">
        <v>5</v>
      </c>
      <c r="E8" s="217" t="s">
        <v>5</v>
      </c>
      <c r="F8" s="48" t="s">
        <v>5</v>
      </c>
      <c r="G8" s="48" t="s">
        <v>476</v>
      </c>
      <c r="H8" s="48" t="s">
        <v>477</v>
      </c>
    </row>
    <row r="9" spans="1:8" x14ac:dyDescent="0.25">
      <c r="A9" s="4" t="s">
        <v>522</v>
      </c>
    </row>
    <row r="10" spans="1:8" x14ac:dyDescent="0.25">
      <c r="A10" s="30" t="s">
        <v>536</v>
      </c>
      <c r="B10" s="49"/>
      <c r="C10" s="49"/>
      <c r="D10" s="49"/>
      <c r="E10" s="49"/>
      <c r="F10" s="49"/>
      <c r="G10" s="8">
        <f t="shared" ref="G10:G16" si="0">SUM(B10:F10)</f>
        <v>0</v>
      </c>
      <c r="H10" s="49"/>
    </row>
    <row r="11" spans="1:8" x14ac:dyDescent="0.25">
      <c r="A11" s="30" t="s">
        <v>537</v>
      </c>
      <c r="B11" s="49"/>
      <c r="C11" s="49"/>
      <c r="D11" s="49"/>
      <c r="E11" s="49"/>
      <c r="F11" s="49"/>
      <c r="G11" s="8">
        <f t="shared" si="0"/>
        <v>0</v>
      </c>
      <c r="H11" s="49"/>
    </row>
    <row r="12" spans="1:8" x14ac:dyDescent="0.25">
      <c r="A12" s="30" t="s">
        <v>538</v>
      </c>
      <c r="B12" s="49"/>
      <c r="C12" s="49"/>
      <c r="D12" s="49"/>
      <c r="E12" s="49"/>
      <c r="F12" s="49"/>
      <c r="G12" s="8">
        <f t="shared" si="0"/>
        <v>0</v>
      </c>
      <c r="H12" s="49"/>
    </row>
    <row r="13" spans="1:8" x14ac:dyDescent="0.25">
      <c r="A13" s="30" t="s">
        <v>539</v>
      </c>
      <c r="B13" s="49"/>
      <c r="C13" s="49"/>
      <c r="D13" s="49"/>
      <c r="E13" s="49"/>
      <c r="F13" s="49"/>
      <c r="G13" s="8">
        <f t="shared" si="0"/>
        <v>0</v>
      </c>
      <c r="H13" s="49"/>
    </row>
    <row r="14" spans="1:8" x14ac:dyDescent="0.25">
      <c r="A14" s="30" t="s">
        <v>540</v>
      </c>
      <c r="B14" s="49"/>
      <c r="C14" s="49"/>
      <c r="D14" s="49"/>
      <c r="E14" s="49"/>
      <c r="F14" s="49"/>
      <c r="G14" s="8">
        <f t="shared" si="0"/>
        <v>0</v>
      </c>
      <c r="H14" s="49"/>
    </row>
    <row r="15" spans="1:8" x14ac:dyDescent="0.25">
      <c r="A15" s="57" t="s">
        <v>541</v>
      </c>
      <c r="B15" s="49"/>
      <c r="C15" s="49"/>
      <c r="D15" s="49"/>
      <c r="E15" s="49"/>
      <c r="F15" s="49"/>
      <c r="G15" s="8">
        <f t="shared" si="0"/>
        <v>0</v>
      </c>
      <c r="H15" s="49"/>
    </row>
    <row r="16" spans="1:8" x14ac:dyDescent="0.25">
      <c r="A16" s="57" t="s">
        <v>542</v>
      </c>
      <c r="B16" s="50"/>
      <c r="C16" s="50"/>
      <c r="D16" s="50"/>
      <c r="E16" s="50"/>
      <c r="F16" s="50"/>
      <c r="G16" s="9">
        <f t="shared" si="0"/>
        <v>0</v>
      </c>
      <c r="H16" s="50"/>
    </row>
    <row r="17" spans="1:8" x14ac:dyDescent="0.25">
      <c r="A17" s="6" t="s">
        <v>523</v>
      </c>
      <c r="B17" s="9">
        <f>SUM(B10:B16)</f>
        <v>0</v>
      </c>
      <c r="C17" s="9">
        <f>SUM(C10:C16)</f>
        <v>0</v>
      </c>
      <c r="D17" s="9">
        <f t="shared" ref="D17:E17" si="1">SUM(D10:D16)</f>
        <v>0</v>
      </c>
      <c r="E17" s="9">
        <f t="shared" si="1"/>
        <v>0</v>
      </c>
      <c r="F17" s="9">
        <f>SUM(F10:F16)</f>
        <v>0</v>
      </c>
      <c r="G17" s="9">
        <f>SUM(G10:G16)</f>
        <v>0</v>
      </c>
      <c r="H17" s="9">
        <f>SUM(H10:H16)</f>
        <v>0</v>
      </c>
    </row>
    <row r="18" spans="1:8" x14ac:dyDescent="0.25">
      <c r="B18" s="10"/>
      <c r="C18" s="10"/>
      <c r="D18" s="10"/>
      <c r="E18" s="10"/>
      <c r="F18" s="10"/>
      <c r="G18" s="10"/>
      <c r="H18" s="10"/>
    </row>
    <row r="19" spans="1:8" x14ac:dyDescent="0.25">
      <c r="A19" s="4" t="s">
        <v>524</v>
      </c>
      <c r="B19" s="10"/>
      <c r="C19" s="10"/>
      <c r="D19" s="10"/>
      <c r="E19" s="10"/>
      <c r="F19" s="10"/>
      <c r="G19" s="10"/>
      <c r="H19" s="10"/>
    </row>
    <row r="20" spans="1:8" x14ac:dyDescent="0.25">
      <c r="A20" s="30" t="s">
        <v>543</v>
      </c>
      <c r="B20" s="49"/>
      <c r="C20" s="49"/>
      <c r="D20" s="49"/>
      <c r="E20" s="49"/>
      <c r="F20" s="49"/>
      <c r="G20" s="8">
        <f>SUM(B20:F20)</f>
        <v>0</v>
      </c>
      <c r="H20" s="49"/>
    </row>
    <row r="21" spans="1:8" x14ac:dyDescent="0.25">
      <c r="A21" s="30" t="s">
        <v>544</v>
      </c>
      <c r="B21" s="49"/>
      <c r="C21" s="49"/>
      <c r="D21" s="49"/>
      <c r="E21" s="49"/>
      <c r="F21" s="49"/>
      <c r="G21" s="8">
        <f>SUM(B21:F21)</f>
        <v>0</v>
      </c>
      <c r="H21" s="49"/>
    </row>
    <row r="22" spans="1:8" x14ac:dyDescent="0.25">
      <c r="A22" s="30" t="s">
        <v>545</v>
      </c>
      <c r="B22" s="50"/>
      <c r="C22" s="50"/>
      <c r="D22" s="50"/>
      <c r="E22" s="50"/>
      <c r="F22" s="50"/>
      <c r="G22" s="9">
        <f>SUM(B22:F22)</f>
        <v>0</v>
      </c>
      <c r="H22" s="50"/>
    </row>
    <row r="23" spans="1:8" x14ac:dyDescent="0.25">
      <c r="A23" s="4" t="s">
        <v>525</v>
      </c>
      <c r="B23" s="9">
        <f t="shared" ref="B23:H23" si="2">SUM(B20:B22)</f>
        <v>0</v>
      </c>
      <c r="C23" s="9">
        <f t="shared" si="2"/>
        <v>0</v>
      </c>
      <c r="D23" s="9">
        <f t="shared" si="2"/>
        <v>0</v>
      </c>
      <c r="E23" s="9">
        <f t="shared" si="2"/>
        <v>0</v>
      </c>
      <c r="F23" s="9">
        <f t="shared" si="2"/>
        <v>0</v>
      </c>
      <c r="G23" s="9">
        <f t="shared" si="2"/>
        <v>0</v>
      </c>
      <c r="H23" s="9">
        <f t="shared" si="2"/>
        <v>0</v>
      </c>
    </row>
    <row r="24" spans="1:8" x14ac:dyDescent="0.25">
      <c r="B24" s="10"/>
      <c r="C24" s="10"/>
      <c r="D24" s="10"/>
      <c r="E24" s="10"/>
      <c r="F24" s="10"/>
      <c r="G24" s="10"/>
      <c r="H24" s="10"/>
    </row>
    <row r="25" spans="1:8" x14ac:dyDescent="0.25">
      <c r="A25" s="4" t="s">
        <v>526</v>
      </c>
      <c r="B25" s="10"/>
      <c r="C25" s="10"/>
      <c r="D25" s="10"/>
      <c r="E25" s="10"/>
      <c r="F25" s="10"/>
      <c r="G25" s="10"/>
      <c r="H25" s="10"/>
    </row>
    <row r="26" spans="1:8" x14ac:dyDescent="0.25">
      <c r="A26" s="30" t="s">
        <v>546</v>
      </c>
      <c r="B26" s="49"/>
      <c r="C26" s="49"/>
      <c r="D26" s="49"/>
      <c r="E26" s="49"/>
      <c r="F26" s="49"/>
      <c r="G26" s="8">
        <f t="shared" ref="G26:G32" si="3">SUM(B26:F26)</f>
        <v>0</v>
      </c>
      <c r="H26" s="49"/>
    </row>
    <row r="27" spans="1:8" x14ac:dyDescent="0.25">
      <c r="A27" s="30" t="s">
        <v>547</v>
      </c>
      <c r="B27" s="49"/>
      <c r="C27" s="49"/>
      <c r="D27" s="49"/>
      <c r="E27" s="49"/>
      <c r="F27" s="49"/>
      <c r="G27" s="8">
        <f t="shared" si="3"/>
        <v>0</v>
      </c>
      <c r="H27" s="49"/>
    </row>
    <row r="28" spans="1:8" x14ac:dyDescent="0.25">
      <c r="A28" s="30" t="s">
        <v>548</v>
      </c>
      <c r="B28" s="49"/>
      <c r="C28" s="49"/>
      <c r="D28" s="49"/>
      <c r="E28" s="49"/>
      <c r="F28" s="49"/>
      <c r="G28" s="8">
        <f t="shared" si="3"/>
        <v>0</v>
      </c>
      <c r="H28" s="49"/>
    </row>
    <row r="29" spans="1:8" x14ac:dyDescent="0.25">
      <c r="A29" s="30" t="s">
        <v>549</v>
      </c>
      <c r="B29" s="49"/>
      <c r="C29" s="49"/>
      <c r="D29" s="49"/>
      <c r="E29" s="49"/>
      <c r="F29" s="49"/>
      <c r="G29" s="8">
        <f t="shared" si="3"/>
        <v>0</v>
      </c>
      <c r="H29" s="49"/>
    </row>
    <row r="30" spans="1:8" x14ac:dyDescent="0.25">
      <c r="A30" s="30" t="s">
        <v>550</v>
      </c>
      <c r="B30" s="49"/>
      <c r="C30" s="49"/>
      <c r="D30" s="49"/>
      <c r="E30" s="49"/>
      <c r="F30" s="49"/>
      <c r="G30" s="8">
        <f t="shared" si="3"/>
        <v>0</v>
      </c>
      <c r="H30" s="49"/>
    </row>
    <row r="31" spans="1:8" x14ac:dyDescent="0.25">
      <c r="A31" s="30" t="s">
        <v>551</v>
      </c>
      <c r="B31" s="49"/>
      <c r="C31" s="49"/>
      <c r="D31" s="49"/>
      <c r="E31" s="49"/>
      <c r="F31" s="49"/>
      <c r="G31" s="8">
        <f t="shared" si="3"/>
        <v>0</v>
      </c>
      <c r="H31" s="49"/>
    </row>
    <row r="32" spans="1:8" x14ac:dyDescent="0.25">
      <c r="A32" s="30" t="s">
        <v>552</v>
      </c>
      <c r="B32" s="50"/>
      <c r="C32" s="50"/>
      <c r="D32" s="50"/>
      <c r="E32" s="50"/>
      <c r="F32" s="50"/>
      <c r="G32" s="9">
        <f t="shared" si="3"/>
        <v>0</v>
      </c>
      <c r="H32" s="50"/>
    </row>
    <row r="33" spans="1:9" x14ac:dyDescent="0.25">
      <c r="A33" s="4" t="s">
        <v>527</v>
      </c>
      <c r="B33" s="9">
        <f t="shared" ref="B33:H33" si="4">SUM(B26:B32)</f>
        <v>0</v>
      </c>
      <c r="C33" s="9">
        <f t="shared" si="4"/>
        <v>0</v>
      </c>
      <c r="D33" s="9">
        <f t="shared" si="4"/>
        <v>0</v>
      </c>
      <c r="E33" s="9">
        <f t="shared" si="4"/>
        <v>0</v>
      </c>
      <c r="F33" s="9">
        <f t="shared" si="4"/>
        <v>0</v>
      </c>
      <c r="G33" s="9">
        <f t="shared" si="4"/>
        <v>0</v>
      </c>
      <c r="H33" s="9">
        <f t="shared" si="4"/>
        <v>0</v>
      </c>
    </row>
    <row r="34" spans="1:9" x14ac:dyDescent="0.25">
      <c r="B34" s="10"/>
      <c r="C34" s="10"/>
      <c r="D34" s="10"/>
      <c r="E34" s="10"/>
      <c r="F34" s="10"/>
      <c r="G34" s="10"/>
      <c r="H34" s="10"/>
    </row>
    <row r="35" spans="1:9" x14ac:dyDescent="0.25">
      <c r="A35" s="4" t="s">
        <v>528</v>
      </c>
      <c r="B35" s="10"/>
      <c r="C35" s="10"/>
      <c r="D35" s="10"/>
      <c r="E35" s="10"/>
      <c r="F35" s="10"/>
      <c r="G35" s="10"/>
      <c r="H35" s="10"/>
    </row>
    <row r="36" spans="1:9" x14ac:dyDescent="0.25">
      <c r="A36" s="30" t="s">
        <v>553</v>
      </c>
      <c r="B36" s="49"/>
      <c r="C36" s="49"/>
      <c r="D36" s="49"/>
      <c r="E36" s="49"/>
      <c r="F36" s="49"/>
      <c r="G36" s="8">
        <f>SUM(B36:F36)</f>
        <v>0</v>
      </c>
      <c r="H36" s="49"/>
    </row>
    <row r="37" spans="1:9" x14ac:dyDescent="0.25">
      <c r="A37" s="30" t="s">
        <v>554</v>
      </c>
      <c r="B37" s="49"/>
      <c r="C37" s="49"/>
      <c r="D37" s="49"/>
      <c r="E37" s="49"/>
      <c r="F37" s="49"/>
      <c r="G37" s="8">
        <f>SUM(B37:F37)</f>
        <v>0</v>
      </c>
      <c r="H37" s="49"/>
    </row>
    <row r="38" spans="1:9" x14ac:dyDescent="0.25">
      <c r="A38" s="30" t="s">
        <v>555</v>
      </c>
      <c r="B38" s="50"/>
      <c r="C38" s="50"/>
      <c r="D38" s="50"/>
      <c r="E38" s="50"/>
      <c r="F38" s="50"/>
      <c r="G38" s="9">
        <f>SUM(B38:F38)</f>
        <v>0</v>
      </c>
      <c r="H38" s="50"/>
    </row>
    <row r="39" spans="1:9" x14ac:dyDescent="0.25">
      <c r="A39" s="6" t="s">
        <v>529</v>
      </c>
      <c r="B39" s="9">
        <f t="shared" ref="B39:H39" si="5">SUM(B36:B38)</f>
        <v>0</v>
      </c>
      <c r="C39" s="9">
        <f t="shared" si="5"/>
        <v>0</v>
      </c>
      <c r="D39" s="9">
        <f t="shared" si="5"/>
        <v>0</v>
      </c>
      <c r="E39" s="9">
        <f t="shared" si="5"/>
        <v>0</v>
      </c>
      <c r="F39" s="9">
        <f t="shared" si="5"/>
        <v>0</v>
      </c>
      <c r="G39" s="9">
        <f t="shared" si="5"/>
        <v>0</v>
      </c>
      <c r="H39" s="9">
        <f t="shared" si="5"/>
        <v>0</v>
      </c>
    </row>
    <row r="40" spans="1:9" x14ac:dyDescent="0.25">
      <c r="B40" s="10"/>
      <c r="C40" s="10"/>
      <c r="D40" s="10"/>
      <c r="E40" s="10"/>
      <c r="F40" s="10"/>
      <c r="G40" s="10"/>
      <c r="H40" s="10"/>
    </row>
    <row r="41" spans="1:9" x14ac:dyDescent="0.25">
      <c r="A41" s="6" t="s">
        <v>530</v>
      </c>
      <c r="B41" s="16">
        <f>+B17+B23+B33+B39</f>
        <v>0</v>
      </c>
      <c r="C41" s="16">
        <f t="shared" ref="C41:H41" si="6">+C17+C23+C33+C39</f>
        <v>0</v>
      </c>
      <c r="D41" s="16">
        <f t="shared" si="6"/>
        <v>0</v>
      </c>
      <c r="E41" s="16">
        <f t="shared" si="6"/>
        <v>0</v>
      </c>
      <c r="F41" s="16">
        <f t="shared" si="6"/>
        <v>0</v>
      </c>
      <c r="G41" s="16">
        <f t="shared" si="6"/>
        <v>0</v>
      </c>
      <c r="H41" s="16">
        <f t="shared" si="6"/>
        <v>0</v>
      </c>
    </row>
    <row r="42" spans="1:9" x14ac:dyDescent="0.25">
      <c r="B42" s="10"/>
      <c r="C42" s="10"/>
      <c r="D42" s="10"/>
      <c r="E42" s="10"/>
      <c r="F42" s="10"/>
      <c r="G42" s="10"/>
      <c r="H42" s="10"/>
    </row>
    <row r="43" spans="1:9" x14ac:dyDescent="0.25">
      <c r="A43" s="4" t="s">
        <v>531</v>
      </c>
      <c r="B43" s="49"/>
      <c r="C43" s="49"/>
      <c r="D43" s="49"/>
      <c r="E43" s="49"/>
      <c r="F43" s="49"/>
      <c r="G43" s="8">
        <f>SUM(B43:F43)</f>
        <v>0</v>
      </c>
      <c r="H43" s="49"/>
    </row>
    <row r="44" spans="1:9" x14ac:dyDescent="0.25">
      <c r="A44" s="4"/>
      <c r="B44" s="9"/>
      <c r="C44" s="9"/>
      <c r="D44" s="9"/>
      <c r="E44" s="9"/>
      <c r="F44" s="9"/>
      <c r="G44" s="9"/>
      <c r="H44" s="9"/>
    </row>
    <row r="45" spans="1:9" ht="15.75" thickBot="1" x14ac:dyDescent="0.3">
      <c r="A45" s="4" t="s">
        <v>532</v>
      </c>
      <c r="B45" s="12">
        <f t="shared" ref="B45:H45" si="7">+B43+B41</f>
        <v>0</v>
      </c>
      <c r="C45" s="12">
        <f t="shared" si="7"/>
        <v>0</v>
      </c>
      <c r="D45" s="12">
        <f t="shared" si="7"/>
        <v>0</v>
      </c>
      <c r="E45" s="12">
        <f t="shared" si="7"/>
        <v>0</v>
      </c>
      <c r="F45" s="12">
        <f t="shared" si="7"/>
        <v>0</v>
      </c>
      <c r="G45" s="12">
        <f t="shared" si="7"/>
        <v>0</v>
      </c>
      <c r="H45" s="12">
        <f t="shared" si="7"/>
        <v>0</v>
      </c>
    </row>
    <row r="46" spans="1:9" ht="15.75" thickTop="1" x14ac:dyDescent="0.25">
      <c r="B46" s="39" t="str">
        <f>IF(ROUND(B45,2)=ROUND('Exhibit 5'!C11,2), "Yes","No")</f>
        <v>Yes</v>
      </c>
      <c r="C46" s="39" t="str">
        <f>IF(ROUND(C45,2)=ROUND('Exhibit 5'!D11,2), "Yes","No")</f>
        <v>Yes</v>
      </c>
      <c r="D46" s="39" t="str">
        <f>IF(ROUND(D45,2)=ROUND('Exhibit 5'!E11,2), "Yes","No")</f>
        <v>Yes</v>
      </c>
      <c r="E46" s="39" t="str">
        <f>IF(ROUND(E45,2)=ROUND('Exhibit 5'!F11,2), "Yes","No")</f>
        <v>Yes</v>
      </c>
      <c r="F46" s="39" t="str">
        <f>IF(ROUND(F45,2)=ROUND('Exhibit 5'!G11,2), "Yes","No")</f>
        <v>Yes</v>
      </c>
      <c r="G46" s="39" t="str">
        <f>IF(ROUND(G45,2)=ROUND('Exhibit 5'!H11,2), "Yes","No")</f>
        <v>Yes</v>
      </c>
      <c r="H46" s="39" t="str">
        <f>IF(ROUND(H45,2)=ROUND('Exhibit 5'!I11,2), "Yes","No")</f>
        <v>Yes</v>
      </c>
      <c r="I46" s="4"/>
    </row>
    <row r="47" spans="1:9" x14ac:dyDescent="0.25">
      <c r="B47" s="10"/>
      <c r="C47" s="10"/>
      <c r="D47" s="10"/>
      <c r="E47" s="10"/>
      <c r="F47" s="10"/>
      <c r="G47" s="10"/>
      <c r="H47" s="10"/>
    </row>
    <row r="48" spans="1:9" x14ac:dyDescent="0.25">
      <c r="A48" s="4" t="s">
        <v>533</v>
      </c>
      <c r="B48" s="10"/>
      <c r="C48" s="10"/>
      <c r="D48" s="10"/>
      <c r="E48" s="10"/>
      <c r="F48" s="10"/>
      <c r="G48" s="10"/>
      <c r="H48" s="10"/>
    </row>
    <row r="49" spans="1:8" x14ac:dyDescent="0.25">
      <c r="A49" s="4" t="s">
        <v>534</v>
      </c>
      <c r="B49" s="10"/>
      <c r="C49" s="10"/>
      <c r="D49" s="10"/>
      <c r="E49" s="10"/>
      <c r="F49" s="10"/>
      <c r="G49" s="10"/>
      <c r="H49" s="10"/>
    </row>
    <row r="50" spans="1:8" x14ac:dyDescent="0.25">
      <c r="B50" s="10"/>
      <c r="C50" s="10"/>
      <c r="D50" s="10"/>
      <c r="E50" s="10"/>
      <c r="F50" s="10"/>
      <c r="G50" s="10"/>
      <c r="H50" s="10"/>
    </row>
    <row r="51" spans="1:8" x14ac:dyDescent="0.25">
      <c r="A51" s="4" t="s">
        <v>535</v>
      </c>
      <c r="B51" s="49"/>
      <c r="C51" s="49"/>
      <c r="D51" s="49"/>
      <c r="E51" s="58"/>
      <c r="F51" s="58"/>
      <c r="G51" s="60">
        <f>SUM(B51:F51)</f>
        <v>0</v>
      </c>
      <c r="H51" s="59"/>
    </row>
    <row r="52" spans="1:8" x14ac:dyDescent="0.25">
      <c r="A52" s="15"/>
      <c r="B52" s="39" t="str">
        <f>IF(ROUND(B51,2)=ROUND('Exhibit 6'!C21,2), "Yes","No")</f>
        <v>Yes</v>
      </c>
      <c r="C52" s="39" t="str">
        <f>IF(ROUND(C51,2)=ROUND('Exhibit 6'!D21,2), "Yes","No")</f>
        <v>Yes</v>
      </c>
      <c r="D52" s="39" t="str">
        <f>IF(ROUND(D51,2)=ROUND('Exhibit 6'!E21,2), "Yes","No")</f>
        <v>Yes</v>
      </c>
      <c r="E52" s="39" t="str">
        <f>IF(ROUND(E51,2)=ROUND('Exhibit 6'!F21,2), "Yes","No")</f>
        <v>Yes</v>
      </c>
      <c r="F52" s="39" t="str">
        <f>IF(ROUND(F51,2)=ROUND('Exhibit 6'!G21,2), "Yes","No")</f>
        <v>Yes</v>
      </c>
      <c r="G52" s="39" t="str">
        <f>IF(ROUND(G51,2)=ROUND('Exhibit 6'!H21,2), "Yes","No")</f>
        <v>Yes</v>
      </c>
      <c r="H52" s="39" t="str">
        <f>IF(ROUND(H51,2)=ROUND('Exhibit 6'!I21,2), "Yes","No")</f>
        <v>Yes</v>
      </c>
    </row>
    <row r="55" spans="1:8" x14ac:dyDescent="0.25">
      <c r="A55" s="6" t="s">
        <v>26</v>
      </c>
    </row>
  </sheetData>
  <sheetProtection algorithmName="SHA-512" hashValue="AlIX2tZxmHhT2/kZ+pvIl04FrkvSnAswC5FF2XEGu87+Rwqh4AT2uGZuqu06B61nId7ECIwSJOG0JsorLCPfDg==" saltValue="Os+75O7eyhG78eUWDh4gIA==" spinCount="100000" sheet="1" formatCells="0" formatColumns="0" formatRows="0" selectLockedCells="1"/>
  <mergeCells count="5">
    <mergeCell ref="A1:H1"/>
    <mergeCell ref="A2:H2"/>
    <mergeCell ref="A3:H3"/>
    <mergeCell ref="A4:H4"/>
    <mergeCell ref="B6:G6"/>
  </mergeCells>
  <pageMargins left="0.7" right="0.7" top="0.75" bottom="0.75" header="0.3" footer="0.3"/>
  <pageSetup scale="62" orientation="landscape" r:id="rId1"/>
  <headerFooter>
    <oddHeader>&amp;RExhibit 7</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11</vt:i4>
      </vt:variant>
    </vt:vector>
  </HeadingPairs>
  <TitlesOfParts>
    <vt:vector size="37" baseType="lpstr">
      <vt:lpstr>Start Here</vt:lpstr>
      <vt:lpstr>Major Fund Determination</vt:lpstr>
      <vt:lpstr>Combining-Exhibit 3</vt:lpstr>
      <vt:lpstr>Combining-Exhibit 4</vt:lpstr>
      <vt:lpstr>Exhibit 3</vt:lpstr>
      <vt:lpstr>Exhibit 4</vt:lpstr>
      <vt:lpstr>Exhibit 5</vt:lpstr>
      <vt:lpstr>Exhibit 6</vt:lpstr>
      <vt:lpstr>Exhibit 7</vt:lpstr>
      <vt:lpstr>Exhibit 8</vt:lpstr>
      <vt:lpstr>Exhibit 9</vt:lpstr>
      <vt:lpstr>Long-Term Debt</vt:lpstr>
      <vt:lpstr>Budgetary-GF</vt:lpstr>
      <vt:lpstr>Budgetary-Major SR #1</vt:lpstr>
      <vt:lpstr>Budgetary-Major SR #2</vt:lpstr>
      <vt:lpstr>Budgetary-Major SR #3</vt:lpstr>
      <vt:lpstr>Budgetary-Major SR #4</vt:lpstr>
      <vt:lpstr>Published AR</vt:lpstr>
      <vt:lpstr>Net Position Worksheet</vt:lpstr>
      <vt:lpstr>Activities Worksheet</vt:lpstr>
      <vt:lpstr>Exhibit 1</vt:lpstr>
      <vt:lpstr>Exhibit 2</vt:lpstr>
      <vt:lpstr>Federal Awards</vt:lpstr>
      <vt:lpstr>Net Pension Liability</vt:lpstr>
      <vt:lpstr>OPEB</vt:lpstr>
      <vt:lpstr>ToDatabase</vt:lpstr>
      <vt:lpstr>EntityNumber</vt:lpstr>
      <vt:lpstr>'Activities Worksheet'!Print_Titles</vt:lpstr>
      <vt:lpstr>'Budgetary-GF'!Print_Titles</vt:lpstr>
      <vt:lpstr>'Budgetary-Major SR #1'!Print_Titles</vt:lpstr>
      <vt:lpstr>'Budgetary-Major SR #2'!Print_Titles</vt:lpstr>
      <vt:lpstr>'Budgetary-Major SR #3'!Print_Titles</vt:lpstr>
      <vt:lpstr>'Budgetary-Major SR #4'!Print_Titles</vt:lpstr>
      <vt:lpstr>'Combining-Exhibit 4'!Print_Titles</vt:lpstr>
      <vt:lpstr>'Exhibit 4'!Print_Titles</vt:lpstr>
      <vt:lpstr>'Federal Awards'!Print_Titles</vt:lpstr>
      <vt:lpstr>'Published AR'!Print_Titles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Mikkelsen, Kelly</dc:creator>
  <cp:lastModifiedBy>Mikkelsen, Kelly</cp:lastModifiedBy>
  <cp:lastPrinted>2023-12-30T05:16:50Z</cp:lastPrinted>
  <dcterms:created xsi:type="dcterms:W3CDTF">2018-06-26T16:31:18Z</dcterms:created>
  <dcterms:modified xsi:type="dcterms:W3CDTF">2025-01-02T22:51:00Z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